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VAED\PREVAED 2025\UGEL CHUCUITO JULI\"/>
    </mc:Choice>
  </mc:AlternateContent>
  <xr:revisionPtr revIDLastSave="0" documentId="13_ncr:1_{0820E26B-1489-45BD-A27B-E9ABF78131F3}" xr6:coauthVersionLast="47" xr6:coauthVersionMax="47" xr10:uidLastSave="{00000000-0000-0000-0000-000000000000}"/>
  <bookViews>
    <workbookView xWindow="-93" yWindow="-93" windowWidth="25786" windowHeight="13866" xr2:uid="{33BFB94F-39E7-4482-8337-8798A743EFC2}"/>
  </bookViews>
  <sheets>
    <sheet name="FICHA ISIE - 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39" i="1"/>
  <c r="D41" i="1"/>
  <c r="D47" i="1"/>
  <c r="D46" i="1"/>
  <c r="D49" i="1"/>
  <c r="D48" i="1"/>
  <c r="D36" i="1"/>
  <c r="D19" i="1"/>
  <c r="D18" i="1"/>
  <c r="D26" i="1" l="1"/>
  <c r="D27" i="1"/>
  <c r="D28" i="1"/>
  <c r="D29" i="1"/>
  <c r="D8" i="1"/>
  <c r="D7" i="1"/>
  <c r="G46" i="1"/>
  <c r="D40" i="1"/>
  <c r="D38" i="1"/>
  <c r="D37" i="1"/>
  <c r="G36" i="1"/>
  <c r="F34" i="1"/>
  <c r="G32" i="1"/>
  <c r="D22" i="1"/>
  <c r="D21" i="1"/>
  <c r="D20" i="1"/>
  <c r="G18" i="1"/>
  <c r="D13" i="1"/>
  <c r="D12" i="1"/>
  <c r="D11" i="1"/>
  <c r="D10" i="1"/>
  <c r="D9" i="1"/>
  <c r="G6" i="1"/>
  <c r="D6" i="1"/>
  <c r="G47" i="1" l="1"/>
  <c r="G49" i="1" s="1"/>
  <c r="G50" i="1" s="1"/>
  <c r="G19" i="1"/>
  <c r="G21" i="1" s="1"/>
  <c r="G22" i="1" s="1"/>
  <c r="D42" i="1"/>
  <c r="D50" i="1"/>
  <c r="G37" i="1"/>
  <c r="G39" i="1" s="1"/>
  <c r="D58" i="1" s="1"/>
  <c r="D14" i="1"/>
  <c r="D30" i="1"/>
  <c r="G7" i="1"/>
  <c r="G9" i="1" s="1"/>
  <c r="D59" i="1" l="1"/>
  <c r="G40" i="1"/>
  <c r="D57" i="1"/>
  <c r="G10" i="1"/>
  <c r="D56" i="1"/>
  <c r="D60" i="1" l="1"/>
  <c r="G56" i="1" s="1"/>
  <c r="G58" i="1" s="1"/>
  <c r="G60" i="1" s="1"/>
</calcChain>
</file>

<file path=xl/sharedStrings.xml><?xml version="1.0" encoding="utf-8"?>
<sst xmlns="http://schemas.openxmlformats.org/spreadsheetml/2006/main" count="134" uniqueCount="87">
  <si>
    <r>
      <rPr>
        <b/>
        <sz val="15"/>
        <rFont val="Calibri"/>
        <family val="2"/>
      </rPr>
      <t>FICHA INDICE DE SEGURIDAD DE INSTITUCIONES EDUCATIVAS - ISIE</t>
    </r>
    <r>
      <rPr>
        <sz val="11"/>
        <rFont val="Calibri"/>
        <family val="2"/>
      </rPr>
      <t xml:space="preserve">
</t>
    </r>
    <r>
      <rPr>
        <b/>
        <sz val="10"/>
        <rFont val="Calibri"/>
        <family val="2"/>
      </rPr>
      <t>(Con criterios de vulnerabilidad)</t>
    </r>
  </si>
  <si>
    <t>INSTITUCIÓN</t>
  </si>
  <si>
    <t xml:space="preserve">EDUCATIVA </t>
  </si>
  <si>
    <t>DIMENSIÓN:</t>
  </si>
  <si>
    <t>Social</t>
  </si>
  <si>
    <t>Vulnerabilidad</t>
  </si>
  <si>
    <t>Variable</t>
  </si>
  <si>
    <t>Valor
cualitativo</t>
  </si>
  <si>
    <t>Valor
cuantitativo</t>
  </si>
  <si>
    <t>FRAGILIDAD</t>
  </si>
  <si>
    <t>% de estudiantes que cuenta con necesidades educativas especiales asociadas a discapacidad.</t>
  </si>
  <si>
    <t>0 a 20 %</t>
  </si>
  <si>
    <t>Total variables</t>
  </si>
  <si>
    <t xml:space="preserve">% de estudiantes con desnutricición.  </t>
  </si>
  <si>
    <t>Suma valor cuantitativo (#)</t>
  </si>
  <si>
    <t>% de miembros de IE (excepto estudiantes) con necesidades educativas especiales asociadas a discapacidad.</t>
  </si>
  <si>
    <t>RESILIENCIA</t>
  </si>
  <si>
    <t>La IIEE cuenta con plan de GRD aprobado con RD vigente.</t>
  </si>
  <si>
    <t>Cuenta con plan aprobado con RD</t>
  </si>
  <si>
    <t>Operación # / 8 =</t>
  </si>
  <si>
    <t>Cuenta con comité de gestión de condiciones operativas con RD vigente.</t>
  </si>
  <si>
    <t>Cuenta con CGCO con RD de conformación</t>
  </si>
  <si>
    <t>Nivel vulnerabilidad</t>
  </si>
  <si>
    <t xml:space="preserve">Cuenta con brigada de educación ambiental y gestión del riesgo de desastres aprobado con RD vigente.  </t>
  </si>
  <si>
    <t>Cuenta con BEAGRD con RD de conformación</t>
  </si>
  <si>
    <t>% de miembros de la IE que en promedio NO participan en los simulacros escolares (referencia ultimo simulacro) del año anterior.</t>
  </si>
  <si>
    <t>% de miembros de la IIEE con conocimiento de los peligros en la zona de ubicación de la IE.</t>
  </si>
  <si>
    <t>TOTAL SUMA DE VALORES</t>
  </si>
  <si>
    <t>Física</t>
  </si>
  <si>
    <t>% de muros/paredes en mal estado.</t>
  </si>
  <si>
    <t>% de columnas/pilares/soportes en mal estado.</t>
  </si>
  <si>
    <t>% de vigas en mal estado.</t>
  </si>
  <si>
    <t>% de estructura de techos/entrepisos en mal estado.</t>
  </si>
  <si>
    <t>Operación # / 12 =</t>
  </si>
  <si>
    <t>Antigüedad de la Construcción.</t>
  </si>
  <si>
    <t>Material predominante en las paredes.</t>
  </si>
  <si>
    <t>Material predominante en el techo.</t>
  </si>
  <si>
    <t>Material predominante en el piso</t>
  </si>
  <si>
    <t>Sistema eléctrico.</t>
  </si>
  <si>
    <t>% déficit o falta de cumplimiento de la Normativa del Reglamento Nacional de Edificaciones en el diseño y construcción del Loc. Escolar.</t>
  </si>
  <si>
    <t>Loc. Escolar con planos y/o croquis de señalización y evacuación interna y en zonas visibles.</t>
  </si>
  <si>
    <t>_ _ _ _ _ _ _ _ _ _ _ _ _ _ _ _ _ _</t>
  </si>
  <si>
    <t>Local educativo cuenta con Certificado de Inspección Técnica de Seguridad en Edificaciones emitido por la municipalidad.</t>
  </si>
  <si>
    <t>No tiene certificado</t>
  </si>
  <si>
    <t>Económica</t>
  </si>
  <si>
    <t>Local escolar con acceso a Agua Potable.</t>
  </si>
  <si>
    <t>Local escolar con acceso a energía eléctrica.</t>
  </si>
  <si>
    <t>Local escolar con acceso a desague .</t>
  </si>
  <si>
    <t>Local escolar con acceso a internet .</t>
  </si>
  <si>
    <t>Operación # / 6 =</t>
  </si>
  <si>
    <t>Ambiental</t>
  </si>
  <si>
    <t>Valor cualitativo</t>
  </si>
  <si>
    <t>Manejo de aguas residuales del Local escolar.</t>
  </si>
  <si>
    <t>Manejo de residuos sólidos del Local escolar.</t>
  </si>
  <si>
    <t>% de brigadistas de educación ambiental y GRD NO capacitados en temas concernientes a sus roles.</t>
  </si>
  <si>
    <t>Local escolar con tachos o contenedores para el reciclado de residuos.</t>
  </si>
  <si>
    <t>Operación # / 4 =</t>
  </si>
  <si>
    <t>Dimensión</t>
  </si>
  <si>
    <t>Valor promedio</t>
  </si>
  <si>
    <t>Suma Valor promedio</t>
  </si>
  <si>
    <t>Cantidad dimensiones</t>
  </si>
  <si>
    <t>Promedio</t>
  </si>
  <si>
    <t>Suma</t>
  </si>
  <si>
    <t>Nivel vulnerabilidad del local escolar</t>
  </si>
  <si>
    <t>Firma y Sello del Director</t>
  </si>
  <si>
    <t>21 a 40 %</t>
  </si>
  <si>
    <t>41 a 60 %</t>
  </si>
  <si>
    <t>Mayores a 35 años</t>
  </si>
  <si>
    <t>Local escolar con presupuesto de mantenimiento el 2024.</t>
  </si>
  <si>
    <t>Local escolar implementado con Dispositivo de seguridad  en el año 2024.</t>
  </si>
  <si>
    <t>61 a 80 %</t>
  </si>
  <si>
    <t>CETPRO</t>
  </si>
  <si>
    <t>TECNO PRODUCTIVA SAN MARTIN</t>
  </si>
  <si>
    <t>81 a 99 %</t>
  </si>
  <si>
    <t>Operativo sin puesta a tierra</t>
  </si>
  <si>
    <t>Adobe</t>
  </si>
  <si>
    <t>Madera y Calamina</t>
  </si>
  <si>
    <t>Madera (entablado)</t>
  </si>
  <si>
    <t>Implementado al 55%</t>
  </si>
  <si>
    <t>Red pública</t>
  </si>
  <si>
    <t>No cuenta con desagüe</t>
  </si>
  <si>
    <t>No cuenta con cobertura</t>
  </si>
  <si>
    <t>Presupuesto cubre el 30% de necesidades</t>
  </si>
  <si>
    <t>Loc. Escolar no Implementado con dispositivo de seguridad</t>
  </si>
  <si>
    <t>Utiliza pozo séptico/tanque séptico</t>
  </si>
  <si>
    <t>Otros (Se deposita en un pozo / La entierran/ La queman</t>
  </si>
  <si>
    <t>Insuficiente cant. de tachos y/o contenedores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</si>
</sst>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5"/>
      <name val="Calibri"/>
      <family val="2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5" tint="-0.249977111117893"/>
      <name val="Calibri"/>
      <family val="2"/>
    </font>
    <font>
      <b/>
      <i/>
      <sz val="12"/>
      <color theme="5" tint="-0.249977111117893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8" tint="-0.249977111117893"/>
      <name val="Calibri"/>
      <family val="2"/>
    </font>
    <font>
      <b/>
      <i/>
      <sz val="12"/>
      <color theme="8" tint="-0.249977111117893"/>
      <name val="Calibri"/>
      <family val="2"/>
    </font>
    <font>
      <b/>
      <sz val="11"/>
      <color theme="9" tint="-0.499984740745262"/>
      <name val="Calibri"/>
      <family val="2"/>
    </font>
    <font>
      <b/>
      <i/>
      <sz val="12"/>
      <color theme="9" tint="-0.499984740745262"/>
      <name val="Calibri"/>
      <family val="2"/>
    </font>
    <font>
      <sz val="9"/>
      <color rgb="FF000000"/>
      <name val="Calibri"/>
      <family val="2"/>
    </font>
    <font>
      <b/>
      <sz val="11"/>
      <color theme="4" tint="-0.499984740745262"/>
      <name val="Calibri"/>
      <family val="2"/>
    </font>
    <font>
      <b/>
      <i/>
      <sz val="12"/>
      <color theme="4" tint="-0.499984740745262"/>
      <name val="Calibri"/>
      <family val="2"/>
    </font>
    <font>
      <b/>
      <sz val="11"/>
      <name val="Calibri"/>
      <family val="2"/>
    </font>
    <font>
      <b/>
      <sz val="12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D9C3"/>
        <bgColor rgb="FFDDD9C3"/>
      </patternFill>
    </fill>
    <fill>
      <patternFill patternType="solid">
        <fgColor rgb="FFFFC000"/>
        <bgColor rgb="FFFFC000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7" fillId="3" borderId="9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0" xfId="0" applyFont="1"/>
    <xf numFmtId="2" fontId="12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0" fillId="8" borderId="11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2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0" fillId="9" borderId="10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10" fillId="10" borderId="10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/>
    </xf>
    <xf numFmtId="0" fontId="12" fillId="11" borderId="15" xfId="0" applyFont="1" applyFill="1" applyBorder="1" applyAlignment="1">
      <alignment horizontal="center" vertical="center"/>
    </xf>
    <xf numFmtId="0" fontId="12" fillId="11" borderId="16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2" fontId="12" fillId="0" borderId="17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2" fontId="12" fillId="0" borderId="19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2" fontId="12" fillId="0" borderId="20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23" xfId="0" applyFont="1" applyBorder="1" applyAlignment="1">
      <alignment horizontal="center" vertical="center"/>
    </xf>
    <xf numFmtId="2" fontId="12" fillId="0" borderId="24" xfId="0" applyNumberFormat="1" applyFont="1" applyBorder="1" applyAlignment="1">
      <alignment horizontal="center" vertical="center"/>
    </xf>
    <xf numFmtId="0" fontId="14" fillId="7" borderId="2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12" fillId="0" borderId="10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23" fillId="7" borderId="25" xfId="0" applyFont="1" applyFill="1" applyBorder="1" applyAlignment="1">
      <alignment horizontal="center" wrapText="1"/>
    </xf>
    <xf numFmtId="0" fontId="3" fillId="0" borderId="27" xfId="0" applyFont="1" applyBorder="1"/>
    <xf numFmtId="0" fontId="10" fillId="12" borderId="26" xfId="0" applyFont="1" applyFill="1" applyBorder="1" applyAlignment="1">
      <alignment horizontal="center" vertical="center"/>
    </xf>
    <xf numFmtId="0" fontId="22" fillId="0" borderId="28" xfId="0" applyFont="1" applyBorder="1"/>
    <xf numFmtId="0" fontId="0" fillId="0" borderId="0" xfId="0" applyAlignment="1">
      <alignment horizontal="center" vertical="top"/>
    </xf>
    <xf numFmtId="0" fontId="10" fillId="9" borderId="11" xfId="0" applyFont="1" applyFill="1" applyBorder="1" applyAlignment="1">
      <alignment horizontal="center" vertical="center"/>
    </xf>
    <xf numFmtId="0" fontId="3" fillId="9" borderId="12" xfId="0" applyFont="1" applyFill="1" applyBorder="1"/>
    <xf numFmtId="0" fontId="3" fillId="9" borderId="13" xfId="0" applyFont="1" applyFill="1" applyBorder="1"/>
    <xf numFmtId="0" fontId="12" fillId="0" borderId="11" xfId="0" applyFont="1" applyBorder="1" applyAlignment="1">
      <alignment horizontal="center" vertical="center" wrapText="1"/>
    </xf>
    <xf numFmtId="0" fontId="3" fillId="0" borderId="13" xfId="0" applyFont="1" applyBorder="1"/>
    <xf numFmtId="0" fontId="12" fillId="0" borderId="11" xfId="0" applyFont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3" fillId="10" borderId="13" xfId="0" applyFont="1" applyFill="1" applyBorder="1"/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/>
    </xf>
    <xf numFmtId="0" fontId="3" fillId="8" borderId="8" xfId="0" applyFont="1" applyFill="1" applyBorder="1"/>
    <xf numFmtId="0" fontId="3" fillId="8" borderId="9" xfId="0" applyFont="1" applyFill="1" applyBorder="1"/>
    <xf numFmtId="0" fontId="10" fillId="8" borderId="12" xfId="0" applyFont="1" applyFill="1" applyBorder="1" applyAlignment="1">
      <alignment horizontal="center" vertical="center"/>
    </xf>
    <xf numFmtId="0" fontId="3" fillId="8" borderId="12" xfId="0" applyFont="1" applyFill="1" applyBorder="1"/>
    <xf numFmtId="0" fontId="3" fillId="8" borderId="13" xfId="0" applyFont="1" applyFill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3" fillId="5" borderId="12" xfId="0" applyFont="1" applyFill="1" applyBorder="1"/>
    <xf numFmtId="0" fontId="3" fillId="5" borderId="13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/>
    <xf numFmtId="0" fontId="6" fillId="2" borderId="3" xfId="0" applyFont="1" applyFill="1" applyBorder="1"/>
    <xf numFmtId="0" fontId="6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7" fillId="4" borderId="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BEB44-8139-47C5-A6D4-149409354C28}">
  <dimension ref="A1:M990"/>
  <sheetViews>
    <sheetView showGridLines="0" tabSelected="1" view="pageLayout" zoomScale="90" zoomScaleNormal="100" zoomScalePageLayoutView="90" workbookViewId="0">
      <selection activeCell="G13" sqref="G13"/>
    </sheetView>
  </sheetViews>
  <sheetFormatPr baseColWidth="10" defaultColWidth="14.41015625" defaultRowHeight="15" customHeight="1" x14ac:dyDescent="0.5"/>
  <cols>
    <col min="1" max="1" width="14.1171875" customWidth="1"/>
    <col min="2" max="2" width="65.234375" customWidth="1"/>
    <col min="3" max="3" width="35" customWidth="1"/>
    <col min="4" max="4" width="14.3515625" customWidth="1"/>
    <col min="5" max="5" width="3.76171875" customWidth="1"/>
    <col min="6" max="6" width="18" customWidth="1"/>
    <col min="7" max="7" width="12.87890625" customWidth="1"/>
    <col min="8" max="8" width="10" customWidth="1"/>
    <col min="9" max="26" width="9.1171875" customWidth="1"/>
  </cols>
  <sheetData>
    <row r="1" spans="1:13" ht="14.35" x14ac:dyDescent="0.5">
      <c r="A1" s="85" t="s">
        <v>0</v>
      </c>
      <c r="B1" s="86"/>
      <c r="C1" s="86"/>
      <c r="D1" s="87"/>
      <c r="F1" s="1" t="s">
        <v>1</v>
      </c>
      <c r="G1" s="91" t="s">
        <v>72</v>
      </c>
    </row>
    <row r="2" spans="1:13" ht="15" customHeight="1" thickBot="1" x14ac:dyDescent="0.55000000000000004">
      <c r="A2" s="88"/>
      <c r="B2" s="89"/>
      <c r="C2" s="89"/>
      <c r="D2" s="90"/>
      <c r="F2" s="2" t="s">
        <v>2</v>
      </c>
      <c r="G2" s="92"/>
    </row>
    <row r="3" spans="1:13" ht="16" thickBot="1" x14ac:dyDescent="0.6">
      <c r="A3" s="3" t="s">
        <v>3</v>
      </c>
      <c r="B3" s="4" t="s">
        <v>4</v>
      </c>
      <c r="F3" s="5" t="s">
        <v>71</v>
      </c>
      <c r="G3" s="93"/>
    </row>
    <row r="4" spans="1:13" ht="15" customHeight="1" thickBot="1" x14ac:dyDescent="0.55000000000000004"/>
    <row r="5" spans="1:13" ht="28.5" customHeight="1" thickBot="1" x14ac:dyDescent="0.55000000000000004">
      <c r="A5" s="6" t="s">
        <v>5</v>
      </c>
      <c r="B5" s="6" t="s">
        <v>6</v>
      </c>
      <c r="C5" s="7" t="s">
        <v>7</v>
      </c>
      <c r="D5" s="7" t="s">
        <v>8</v>
      </c>
    </row>
    <row r="6" spans="1:13" ht="26.35" thickBot="1" x14ac:dyDescent="0.55000000000000004">
      <c r="A6" s="82" t="s">
        <v>9</v>
      </c>
      <c r="B6" s="8" t="s">
        <v>10</v>
      </c>
      <c r="C6" s="9" t="s">
        <v>11</v>
      </c>
      <c r="D6" s="10">
        <f>+IF(C6="0 a 20 %",1,IF(C6="21 a 40 %",2,IF(C6="41 a 60 %",3,IF(C6="61 a 80 %",4,IF(C6="81 a 99 %",5,0)))))</f>
        <v>1</v>
      </c>
      <c r="F6" s="10" t="s">
        <v>12</v>
      </c>
      <c r="G6" s="10">
        <f>+COUNTA($B$6:$B$13)</f>
        <v>8</v>
      </c>
    </row>
    <row r="7" spans="1:13" ht="14.7" thickBot="1" x14ac:dyDescent="0.55000000000000004">
      <c r="A7" s="83"/>
      <c r="B7" s="8" t="s">
        <v>13</v>
      </c>
      <c r="C7" s="9" t="s">
        <v>11</v>
      </c>
      <c r="D7" s="10">
        <f t="shared" ref="D7:D8" si="0">+IF(C7="0 a 20 %",1,IF(C7="21 a 40 %",2,IF(C7="41 a 60 %",3,IF(C7="61 a 80 %",4,IF(C7="81 a 99 %",5,0)))))</f>
        <v>1</v>
      </c>
      <c r="F7" s="66" t="s">
        <v>14</v>
      </c>
      <c r="G7" s="68">
        <f>+SUM($D$6:$D$13)</f>
        <v>20</v>
      </c>
    </row>
    <row r="8" spans="1:13" ht="26.35" thickBot="1" x14ac:dyDescent="0.55000000000000004">
      <c r="A8" s="84"/>
      <c r="B8" s="8" t="s">
        <v>15</v>
      </c>
      <c r="C8" s="9" t="s">
        <v>73</v>
      </c>
      <c r="D8" s="10">
        <f t="shared" si="0"/>
        <v>5</v>
      </c>
      <c r="F8" s="67"/>
      <c r="G8" s="67"/>
      <c r="I8" s="11"/>
      <c r="J8" s="11"/>
      <c r="K8" s="11"/>
      <c r="L8" s="11"/>
      <c r="M8" s="11"/>
    </row>
    <row r="9" spans="1:13" ht="14.7" thickBot="1" x14ac:dyDescent="0.55000000000000004">
      <c r="A9" s="82" t="s">
        <v>16</v>
      </c>
      <c r="B9" s="8" t="s">
        <v>17</v>
      </c>
      <c r="C9" s="9" t="s">
        <v>18</v>
      </c>
      <c r="D9" s="10">
        <f>+IF(C9="No cuenta",5,IF(C9="En proceso de elaboración",4,IF(C9="Cuenta con plan sin vigencia",3,IF(C9="Cuenta con plan culminado sin RD de aprobación",2,IF(C9="Cuenta con plan aprobado con RD",1,0)))))</f>
        <v>1</v>
      </c>
      <c r="F9" s="10" t="s">
        <v>19</v>
      </c>
      <c r="G9" s="12">
        <f>+G7/G6</f>
        <v>2.5</v>
      </c>
      <c r="I9" s="11"/>
      <c r="J9" s="11"/>
      <c r="K9" s="11"/>
      <c r="L9" s="11"/>
      <c r="M9" s="11"/>
    </row>
    <row r="10" spans="1:13" ht="14.7" thickBot="1" x14ac:dyDescent="0.55000000000000004">
      <c r="A10" s="83"/>
      <c r="B10" s="8" t="s">
        <v>20</v>
      </c>
      <c r="C10" s="13" t="s">
        <v>21</v>
      </c>
      <c r="D10" s="10">
        <f>+IF(C10="No cuenta con CGCO",5,IF(C10="El CGCO está en proceso de conformación",4,IF(C10="Cuenta con CGCO sin RD de conformación",3,IF(C10="Cuenta con CGCO instalado con acta",2,IF(C10="Cuenta con CGCO con RD de conformación",1,0)))))</f>
        <v>1</v>
      </c>
      <c r="F10" s="14" t="s">
        <v>22</v>
      </c>
      <c r="G10" s="15" t="str">
        <f>+IF(G9&lt;2,"BAJO",IF(G9&lt;3,"MEDIO",IF(G9&lt;4,"ALTO",IF(G9&lt;=5,"MUY ALTO","NP"))))</f>
        <v>MEDIO</v>
      </c>
      <c r="I10" s="11"/>
      <c r="J10" s="11"/>
      <c r="K10" s="11"/>
      <c r="L10" s="11"/>
      <c r="M10" s="11"/>
    </row>
    <row r="11" spans="1:13" ht="26.35" thickBot="1" x14ac:dyDescent="0.55000000000000004">
      <c r="A11" s="83"/>
      <c r="B11" s="8" t="s">
        <v>23</v>
      </c>
      <c r="C11" s="13" t="s">
        <v>24</v>
      </c>
      <c r="D11" s="10">
        <f>+IF(C11="No cuenta con BEAGRD",5,IF(C11="La BEAGRD está en proceso de conformación",4,IF(C11="Cuenta con BEAGRD sin RD de conformación",3,IF(C11="Cuenta con BEAGRD instalado con acta",2,IF(C11="Cuenta con BEAGRD con RD de conformación",1,0)))))</f>
        <v>1</v>
      </c>
      <c r="I11" s="11"/>
      <c r="J11" s="11"/>
      <c r="K11" s="11"/>
      <c r="L11" s="11"/>
      <c r="M11" s="11"/>
    </row>
    <row r="12" spans="1:13" ht="31.2" customHeight="1" thickBot="1" x14ac:dyDescent="0.55000000000000004">
      <c r="A12" s="83"/>
      <c r="B12" s="8" t="s">
        <v>25</v>
      </c>
      <c r="C12" s="9" t="s">
        <v>73</v>
      </c>
      <c r="D12" s="10">
        <f t="shared" ref="D12:D13" si="1">+IF(C12="0 a 20 %",1,IF(C12="21 a 40 %",2,IF(C12="41 a 60 %",3,IF(C12="61 a 80 %",4,IF(C12="81 a 99 %",5,0)))))</f>
        <v>5</v>
      </c>
      <c r="I12" s="11"/>
      <c r="J12" s="11"/>
      <c r="K12" s="11"/>
      <c r="L12" s="11"/>
      <c r="M12" s="11"/>
    </row>
    <row r="13" spans="1:13" ht="26.35" thickBot="1" x14ac:dyDescent="0.55000000000000004">
      <c r="A13" s="84"/>
      <c r="B13" s="8" t="s">
        <v>26</v>
      </c>
      <c r="C13" s="9" t="s">
        <v>73</v>
      </c>
      <c r="D13" s="10">
        <f t="shared" si="1"/>
        <v>5</v>
      </c>
      <c r="I13" s="11"/>
      <c r="J13" s="11"/>
      <c r="K13" s="11"/>
      <c r="L13" s="11"/>
      <c r="M13" s="11"/>
    </row>
    <row r="14" spans="1:13" ht="14.7" thickBot="1" x14ac:dyDescent="0.55000000000000004">
      <c r="C14" s="16" t="s">
        <v>27</v>
      </c>
      <c r="D14" s="10">
        <f>+SUM(D6:D13)</f>
        <v>20</v>
      </c>
      <c r="I14" s="11"/>
      <c r="J14" s="11"/>
      <c r="K14" s="11"/>
      <c r="L14" s="11"/>
      <c r="M14" s="11"/>
    </row>
    <row r="15" spans="1:13" ht="15.75" customHeight="1" x14ac:dyDescent="0.55000000000000004">
      <c r="A15" s="17" t="s">
        <v>3</v>
      </c>
      <c r="B15" s="18" t="s">
        <v>28</v>
      </c>
      <c r="I15" s="11"/>
      <c r="J15" s="11"/>
      <c r="K15" s="11"/>
      <c r="L15" s="11"/>
      <c r="M15" s="11"/>
    </row>
    <row r="16" spans="1:13" ht="15.75" customHeight="1" thickBot="1" x14ac:dyDescent="0.55000000000000004">
      <c r="I16" s="11"/>
      <c r="J16" s="11"/>
      <c r="K16" s="11"/>
      <c r="L16" s="11"/>
      <c r="M16" s="11"/>
    </row>
    <row r="17" spans="1:13" ht="30" customHeight="1" thickBot="1" x14ac:dyDescent="0.55000000000000004">
      <c r="A17" s="19" t="s">
        <v>5</v>
      </c>
      <c r="B17" s="20" t="s">
        <v>6</v>
      </c>
      <c r="C17" s="21" t="s">
        <v>7</v>
      </c>
      <c r="D17" s="21" t="s">
        <v>8</v>
      </c>
      <c r="I17" s="11"/>
      <c r="J17" s="11"/>
      <c r="K17" s="11"/>
      <c r="L17" s="11"/>
      <c r="M17" s="11"/>
    </row>
    <row r="18" spans="1:13" ht="15.75" customHeight="1" thickBot="1" x14ac:dyDescent="0.55000000000000004">
      <c r="A18" s="74" t="s">
        <v>9</v>
      </c>
      <c r="B18" s="22" t="s">
        <v>29</v>
      </c>
      <c r="C18" s="9" t="s">
        <v>66</v>
      </c>
      <c r="D18" s="56">
        <f>+IF(C18="0 a 20 %",1,IF(C18="21 a 40 %",2,IF(C18="41 a 60 %",3,IF(C18="61 a 80 %",4,IF(C18="81 a 99 %",5,0)))))</f>
        <v>3</v>
      </c>
      <c r="F18" s="10" t="s">
        <v>12</v>
      </c>
      <c r="G18" s="10">
        <f>+COUNTA(B18:B29)</f>
        <v>12</v>
      </c>
    </row>
    <row r="19" spans="1:13" ht="15.75" customHeight="1" thickBot="1" x14ac:dyDescent="0.55000000000000004">
      <c r="A19" s="75"/>
      <c r="B19" s="22" t="s">
        <v>30</v>
      </c>
      <c r="C19" s="9" t="s">
        <v>65</v>
      </c>
      <c r="D19" s="56">
        <f>+IF(C19="0 a 20 %",1,IF(C19="21 a 40 %",2,IF(C19="41 a 60 %",3,IF(C19="61 a 80 %",4,IF(C19="81 a 99 %",5,0)))))</f>
        <v>2</v>
      </c>
      <c r="F19" s="66" t="s">
        <v>14</v>
      </c>
      <c r="G19" s="68">
        <f>+SUM(D18:D29)</f>
        <v>44</v>
      </c>
    </row>
    <row r="20" spans="1:13" ht="15.75" customHeight="1" thickBot="1" x14ac:dyDescent="0.55000000000000004">
      <c r="A20" s="75"/>
      <c r="B20" s="22" t="s">
        <v>31</v>
      </c>
      <c r="C20" s="9" t="s">
        <v>65</v>
      </c>
      <c r="D20" s="10">
        <f t="shared" ref="D20:D21" si="2">+IF(C20="0 a 20 %",1,IF(C20="21 a 40 %",2,IF(C20="41 a 60 %",3,IF(C20="61 a 80 %",4,IF(C20="81 a 99 %",5,0)))))</f>
        <v>2</v>
      </c>
      <c r="F20" s="67"/>
      <c r="G20" s="67"/>
    </row>
    <row r="21" spans="1:13" ht="15.75" customHeight="1" thickBot="1" x14ac:dyDescent="0.55000000000000004">
      <c r="A21" s="75"/>
      <c r="B21" s="22" t="s">
        <v>32</v>
      </c>
      <c r="C21" s="9" t="s">
        <v>65</v>
      </c>
      <c r="D21" s="10">
        <f t="shared" si="2"/>
        <v>2</v>
      </c>
      <c r="F21" s="10" t="s">
        <v>33</v>
      </c>
      <c r="G21" s="12">
        <f>+G19/G18</f>
        <v>3.6666666666666665</v>
      </c>
    </row>
    <row r="22" spans="1:13" ht="15.75" customHeight="1" thickBot="1" x14ac:dyDescent="0.55000000000000004">
      <c r="A22" s="75"/>
      <c r="B22" s="22" t="s">
        <v>34</v>
      </c>
      <c r="C22" s="23" t="s">
        <v>67</v>
      </c>
      <c r="D22" s="56">
        <f>+IF(C22="Mayores a 35 años",5,IF(C22="De 26 a 35 años",4,IF(C22="De 16 a 25 años",3,IF(C22="De 6 a 15 años",2,IF(C22="Menor o igual a 5 años",1,0)))))</f>
        <v>5</v>
      </c>
      <c r="F22" s="14" t="s">
        <v>22</v>
      </c>
      <c r="G22" s="39" t="str">
        <f>+IF(G21&lt;2,"BAJO",IF(G21&lt;3,"MEDIO",IF(G21&lt;4,"ALTO",IF(G21&lt;=5,"MUY ALTO","NP"))))</f>
        <v>ALTO</v>
      </c>
    </row>
    <row r="23" spans="1:13" ht="15.75" customHeight="1" thickBot="1" x14ac:dyDescent="0.55000000000000004">
      <c r="A23" s="75"/>
      <c r="B23" s="22" t="s">
        <v>35</v>
      </c>
      <c r="C23" s="23" t="s">
        <v>75</v>
      </c>
      <c r="D23" s="56">
        <f>+IF(C23="Ladrillo o concreto",1,IF(C23="Ethernit o fibra de concreto",2,IF(C23="piedra con barro cal/cemento",3,IF(C23="quincha",4,IF(C23="tapial",5,IF(C23="Adobe",6,IF(C23="Madera",7,IF(C23="Otro (Estera",8,0))))))))</f>
        <v>6</v>
      </c>
    </row>
    <row r="24" spans="1:13" ht="15.75" customHeight="1" thickBot="1" x14ac:dyDescent="0.55000000000000004">
      <c r="A24" s="75"/>
      <c r="B24" s="22" t="s">
        <v>36</v>
      </c>
      <c r="C24" s="13" t="s">
        <v>76</v>
      </c>
      <c r="D24" s="56">
        <f>+IF(C24="Concreto armado",1,IF(C24="Fibra de cemento y teja",2,IF(C24="Madera y Calamina",3,IF(C24="Lata o latón",4,IF(C24="Caña con barro",5,IF(C24="hoja de palmera",6,IF(C24="paja",7,0)))))))</f>
        <v>3</v>
      </c>
    </row>
    <row r="25" spans="1:13" ht="15.75" customHeight="1" thickBot="1" x14ac:dyDescent="0.55000000000000004">
      <c r="A25" s="75"/>
      <c r="B25" s="22" t="s">
        <v>37</v>
      </c>
      <c r="C25" s="13" t="s">
        <v>77</v>
      </c>
      <c r="D25" s="56">
        <f>+IF(C25="Cerámico o similar",1,IF(C25="Loseta",2,IF(C25="Cemento",3,IF(C25="pisopak o similar",4,IF(C25="Parquet o madera pulida/Vinílico",5,IF(C25="Madera (entablado)",6,IF(C25="Tierra y otros",7,0)))))))</f>
        <v>6</v>
      </c>
    </row>
    <row r="26" spans="1:13" ht="15.75" customHeight="1" thickBot="1" x14ac:dyDescent="0.55000000000000004">
      <c r="A26" s="76"/>
      <c r="B26" s="22" t="s">
        <v>38</v>
      </c>
      <c r="C26" s="13" t="s">
        <v>74</v>
      </c>
      <c r="D26" s="10">
        <f>+IF(C26="No cuenta con servicio eléctrico",5,IF(C26="Inoperativo",4,IF(C26="Operativo sin puesta a tierra",3,IF(C26="Operativamente parcial con puesta a tierra",2,IF(C26="Operativamente completo",1,0)))))</f>
        <v>3</v>
      </c>
    </row>
    <row r="27" spans="1:13" ht="31.2" customHeight="1" thickBot="1" x14ac:dyDescent="0.55000000000000004">
      <c r="A27" s="77" t="s">
        <v>16</v>
      </c>
      <c r="B27" s="8" t="s">
        <v>39</v>
      </c>
      <c r="C27" s="9" t="s">
        <v>70</v>
      </c>
      <c r="D27" s="10">
        <f>+IF(C27="0 a 20 %",1,IF(C27="21 a 40 %",2,IF(C27="41 a 60 %",3,IF(C27="61 a 80 %",4,IF(C27="81 a 99 %",5,0)))))</f>
        <v>4</v>
      </c>
    </row>
    <row r="28" spans="1:13" ht="25.85" customHeight="1" thickBot="1" x14ac:dyDescent="0.55000000000000004">
      <c r="A28" s="78"/>
      <c r="B28" s="8" t="s">
        <v>40</v>
      </c>
      <c r="C28" s="13" t="s">
        <v>78</v>
      </c>
      <c r="D28" s="10">
        <f>+IF(C28="No implementado",5,IF(C28="Implementado al 25%",4,IF(C28="Implementado al 55%",3,IF(C28="Implementado al 85%",2,IF(C28="Implementado al 100%",1,0)))))</f>
        <v>3</v>
      </c>
      <c r="F28" s="80" t="s">
        <v>41</v>
      </c>
      <c r="G28" s="81"/>
    </row>
    <row r="29" spans="1:13" ht="28.2" customHeight="1" thickBot="1" x14ac:dyDescent="0.55000000000000004">
      <c r="A29" s="79"/>
      <c r="B29" s="8" t="s">
        <v>42</v>
      </c>
      <c r="C29" s="13" t="s">
        <v>43</v>
      </c>
      <c r="D29" s="10">
        <f>+IF(C29="No tiene certificado",5,IF(C29="Se ha solicitado inspección",4,IF(C29="Se realizó inspección",3,IF(C29="Certificado en proceso",2,IF(C29="Si tiene certificado",1,0)))))</f>
        <v>5</v>
      </c>
      <c r="F29" s="62" t="s">
        <v>64</v>
      </c>
      <c r="G29" s="62"/>
    </row>
    <row r="30" spans="1:13" ht="15.75" customHeight="1" thickBot="1" x14ac:dyDescent="0.55000000000000004">
      <c r="C30" s="16" t="s">
        <v>27</v>
      </c>
      <c r="D30" s="10">
        <f>+SUM(D18:D29)</f>
        <v>44</v>
      </c>
    </row>
    <row r="31" spans="1:13" ht="15.75" customHeight="1" thickBot="1" x14ac:dyDescent="0.55000000000000004"/>
    <row r="32" spans="1:13" ht="15.75" customHeight="1" x14ac:dyDescent="0.5">
      <c r="A32" s="24"/>
      <c r="B32" s="24"/>
      <c r="C32" s="24"/>
      <c r="D32" s="24"/>
      <c r="F32" s="25" t="s">
        <v>1</v>
      </c>
      <c r="G32" s="71" t="str">
        <f>G1</f>
        <v>TECNO PRODUCTIVA SAN MARTIN</v>
      </c>
    </row>
    <row r="33" spans="1:7" ht="15.75" customHeight="1" x14ac:dyDescent="0.55000000000000004">
      <c r="A33" s="26" t="s">
        <v>3</v>
      </c>
      <c r="B33" s="27" t="s">
        <v>44</v>
      </c>
      <c r="F33" s="28" t="s">
        <v>2</v>
      </c>
      <c r="G33" s="72"/>
    </row>
    <row r="34" spans="1:7" ht="15.75" customHeight="1" thickBot="1" x14ac:dyDescent="0.55000000000000004">
      <c r="F34" s="29" t="str">
        <f>F3</f>
        <v>CETPRO</v>
      </c>
      <c r="G34" s="73"/>
    </row>
    <row r="35" spans="1:7" ht="29.45" customHeight="1" thickBot="1" x14ac:dyDescent="0.55000000000000004">
      <c r="A35" s="30" t="s">
        <v>5</v>
      </c>
      <c r="B35" s="30" t="s">
        <v>6</v>
      </c>
      <c r="C35" s="31" t="s">
        <v>7</v>
      </c>
      <c r="D35" s="31" t="s">
        <v>8</v>
      </c>
    </row>
    <row r="36" spans="1:7" ht="15.75" customHeight="1" thickBot="1" x14ac:dyDescent="0.55000000000000004">
      <c r="A36" s="63" t="s">
        <v>9</v>
      </c>
      <c r="B36" s="8" t="s">
        <v>45</v>
      </c>
      <c r="C36" s="32" t="s">
        <v>79</v>
      </c>
      <c r="D36" s="56">
        <f>IF(C36="Otros (Río, acequia, manantial, etc.)",5,IF(C36="Pozo",4,IF(C36="Camión cisterna u otro similar",3,IF(C36="Pilón de uso público",2,IF(C36="Red pública",1,0)))))</f>
        <v>1</v>
      </c>
      <c r="F36" s="10" t="s">
        <v>12</v>
      </c>
      <c r="G36" s="10">
        <f>+COUNTA(B36:B41)</f>
        <v>6</v>
      </c>
    </row>
    <row r="37" spans="1:7" ht="15.75" customHeight="1" thickBot="1" x14ac:dyDescent="0.55000000000000004">
      <c r="A37" s="64"/>
      <c r="B37" s="8" t="s">
        <v>46</v>
      </c>
      <c r="C37" s="32" t="s">
        <v>79</v>
      </c>
      <c r="D37" s="56">
        <f>+IF(C37="Local Esc. no cuenta con energía eléctrica",5,IF(C37="Panel Solar o Energía eólica",4,IF(C37="Generador o motor del local educativo",3,IF(C37="Generador o motor del Municipio o de la comunidad",2,IF(C37="Red pública",1,0)))))</f>
        <v>1</v>
      </c>
      <c r="F37" s="66" t="s">
        <v>14</v>
      </c>
      <c r="G37" s="68">
        <f>+SUM(D36:D41)</f>
        <v>21</v>
      </c>
    </row>
    <row r="38" spans="1:7" ht="15.75" customHeight="1" thickBot="1" x14ac:dyDescent="0.55000000000000004">
      <c r="A38" s="64"/>
      <c r="B38" s="8" t="s">
        <v>47</v>
      </c>
      <c r="C38" s="9" t="s">
        <v>80</v>
      </c>
      <c r="D38" s="56">
        <f>+IF(C38="No cuenta con desagüe",5,IF(C38="Cuenta con desague sin mantenimiento",4,IF(C38="Cuenta con desague artesanal",3,IF(C38="Cuenta con desague insuficientes",2,IF(C38="Cuenta con desagües operativos",1,0)))))</f>
        <v>5</v>
      </c>
      <c r="F38" s="67"/>
      <c r="G38" s="67"/>
    </row>
    <row r="39" spans="1:7" ht="22.35" customHeight="1" thickBot="1" x14ac:dyDescent="0.55000000000000004">
      <c r="A39" s="65"/>
      <c r="B39" s="8" t="s">
        <v>48</v>
      </c>
      <c r="C39" s="32" t="s">
        <v>81</v>
      </c>
      <c r="D39" s="56">
        <f>+IF(C39="Hay cobertura y acceso con señal buena",1,IF(C39="Hay cobertura y cuenta con dispositivos con señal moderada",2,IF(C39="Hay cobertura y cuenta con dispositivos con señal mala",3,IF(C39="Hay cobertura pero no cuenta con dispositivos de internet",4,IF(C39="No cuenta con cobertura",5,0)))))</f>
        <v>5</v>
      </c>
      <c r="F39" s="10" t="s">
        <v>49</v>
      </c>
      <c r="G39" s="12">
        <f>+G37/G36</f>
        <v>3.5</v>
      </c>
    </row>
    <row r="40" spans="1:7" ht="15.75" customHeight="1" thickBot="1" x14ac:dyDescent="0.55000000000000004">
      <c r="A40" s="63" t="s">
        <v>16</v>
      </c>
      <c r="B40" s="8" t="s">
        <v>68</v>
      </c>
      <c r="C40" s="32" t="s">
        <v>82</v>
      </c>
      <c r="D40" s="56">
        <f>+IF(C40="No cuenta con presupuesto",5,IF(C40="Presupuesto cubre el 30% de necesidades",4,IF(C40="Presupuesto cubre el 50% de necesidades",3,IF(C40="Presupuesto cubre el 80% de necesidades",2,IF(C40="Presupuesto cubre el 99% de necesidades",1,0)))))</f>
        <v>4</v>
      </c>
      <c r="F40" s="14" t="s">
        <v>22</v>
      </c>
      <c r="G40" s="15" t="str">
        <f>+IF(G39&lt;2,"BAJO",IF(G39&lt;3,"MEDIO",IF(G39&lt;4,"ALTO",IF(G39&lt;=5,"MUY ALTO","NP"))))</f>
        <v>ALTO</v>
      </c>
    </row>
    <row r="41" spans="1:7" ht="31.2" customHeight="1" thickBot="1" x14ac:dyDescent="0.55000000000000004">
      <c r="A41" s="65"/>
      <c r="B41" s="8" t="s">
        <v>69</v>
      </c>
      <c r="C41" s="32" t="s">
        <v>83</v>
      </c>
      <c r="D41" s="56">
        <f>+IF(C41="Loc. Escolar Implementado con dispositivo de seguridad",1,IF(C41="Implementado al 85%",2,IF(C41="Implementado al 55%",3,IF(C41="Implementado al 25%",4,IF(C41="Loc. Escolar no Implementado con dispositivo de seguridad",5,0)))))</f>
        <v>5</v>
      </c>
    </row>
    <row r="42" spans="1:7" ht="15.75" customHeight="1" thickBot="1" x14ac:dyDescent="0.55000000000000004">
      <c r="C42" s="33" t="s">
        <v>27</v>
      </c>
      <c r="D42" s="34">
        <f>+SUM(D36:D41)</f>
        <v>21</v>
      </c>
    </row>
    <row r="43" spans="1:7" ht="15.75" customHeight="1" x14ac:dyDescent="0.55000000000000004">
      <c r="A43" s="35" t="s">
        <v>3</v>
      </c>
      <c r="B43" s="36" t="s">
        <v>50</v>
      </c>
    </row>
    <row r="44" spans="1:7" ht="15.75" customHeight="1" thickBot="1" x14ac:dyDescent="0.55000000000000004"/>
    <row r="45" spans="1:7" ht="28.85" customHeight="1" thickBot="1" x14ac:dyDescent="0.55000000000000004">
      <c r="A45" s="37" t="s">
        <v>5</v>
      </c>
      <c r="B45" s="37" t="s">
        <v>6</v>
      </c>
      <c r="C45" s="38" t="s">
        <v>51</v>
      </c>
      <c r="D45" s="38" t="s">
        <v>8</v>
      </c>
    </row>
    <row r="46" spans="1:7" ht="15.75" customHeight="1" thickBot="1" x14ac:dyDescent="0.55000000000000004">
      <c r="A46" s="69" t="s">
        <v>9</v>
      </c>
      <c r="B46" s="8" t="s">
        <v>52</v>
      </c>
      <c r="C46" s="23" t="s">
        <v>84</v>
      </c>
      <c r="D46" s="56">
        <f>+IF(C46="Desemboca en una red pública de desagüe",1,IF(C46="Utiliza pozo séptico/tanque séptico",2,IF(C46="Utiliza pozo ciego o negro",3,IF(C46="acequia o canal",4,IF(C46="No tiene/Usa baño portátil",5,0)))))</f>
        <v>2</v>
      </c>
      <c r="F46" s="10" t="s">
        <v>12</v>
      </c>
      <c r="G46" s="10">
        <f>+COUNTA(B46:B49)</f>
        <v>4</v>
      </c>
    </row>
    <row r="47" spans="1:7" ht="23.7" customHeight="1" thickBot="1" x14ac:dyDescent="0.55000000000000004">
      <c r="A47" s="70"/>
      <c r="B47" s="8" t="s">
        <v>53</v>
      </c>
      <c r="C47" s="23" t="s">
        <v>85</v>
      </c>
      <c r="D47" s="56">
        <f>+IF(C47="Recolección diaria o semanal",1,IF(C47="La arrojan al camión o triciclo municipal",2,IF(C47="Otros (Se deposita en un pozo / La entierran/ La queman",3,IF(C47="La arrojan al rio o acequia",4,IF(C47="La arrojan a cualquier lugar",5,0)))))</f>
        <v>3</v>
      </c>
      <c r="F47" s="66" t="s">
        <v>14</v>
      </c>
      <c r="G47" s="68">
        <f>+SUM(D46:D49)</f>
        <v>11</v>
      </c>
    </row>
    <row r="48" spans="1:7" ht="28.2" customHeight="1" thickBot="1" x14ac:dyDescent="0.55000000000000004">
      <c r="A48" s="69" t="s">
        <v>16</v>
      </c>
      <c r="B48" s="8" t="s">
        <v>54</v>
      </c>
      <c r="C48" s="9" t="s">
        <v>65</v>
      </c>
      <c r="D48" s="56">
        <f>+IF(C48="0 a 20 %",1,IF(C48="21 a 40 %",2,IF(C48="41 a 60 %",3,IF(C48="61 a 80 %",4,IF(C48="81 a 99 %",5,0)))))</f>
        <v>2</v>
      </c>
      <c r="F48" s="67"/>
      <c r="G48" s="67"/>
    </row>
    <row r="49" spans="1:7" ht="23.7" customHeight="1" thickBot="1" x14ac:dyDescent="0.55000000000000004">
      <c r="A49" s="70"/>
      <c r="B49" s="8" t="s">
        <v>55</v>
      </c>
      <c r="C49" s="23" t="s">
        <v>86</v>
      </c>
      <c r="D49" s="56">
        <f>+IF(C49="Suficiente tachos y contenedores diferenciados por ambientes",1,IF(C49="Suficiente cant. de tachos diferenciados por residuos",2,IF(C49="Insuficiente cant. de tachos diferenciados por residuos",3,IF(C49="Insuficiente cant. de tachos y/o contenedores",4,IF(C49="No cuenta con tachos y/o contenedores",5,0)))))</f>
        <v>4</v>
      </c>
      <c r="F49" s="10" t="s">
        <v>56</v>
      </c>
      <c r="G49" s="12">
        <f>+G47/G46</f>
        <v>2.75</v>
      </c>
    </row>
    <row r="50" spans="1:7" ht="15.7" customHeight="1" thickBot="1" x14ac:dyDescent="0.55000000000000004">
      <c r="C50" s="33" t="s">
        <v>27</v>
      </c>
      <c r="D50" s="57">
        <f>+SUM(D46:D49)</f>
        <v>11</v>
      </c>
      <c r="F50" s="14" t="s">
        <v>22</v>
      </c>
      <c r="G50" s="39" t="str">
        <f>+IF(G49&lt;2,"BAJO",IF(G49&lt;3,"MEDIO",IF(G49&lt;4,"ALTO",IF(G49&lt;=5,"MUY ALTO","NP"))))</f>
        <v>MEDIO</v>
      </c>
    </row>
    <row r="51" spans="1:7" ht="15.75" customHeight="1" x14ac:dyDescent="0.5"/>
    <row r="52" spans="1:7" ht="15.75" customHeight="1" x14ac:dyDescent="0.5"/>
    <row r="53" spans="1:7" ht="15.75" customHeight="1" x14ac:dyDescent="0.5"/>
    <row r="54" spans="1:7" ht="15.75" customHeight="1" thickBot="1" x14ac:dyDescent="0.55000000000000004"/>
    <row r="55" spans="1:7" ht="15.75" customHeight="1" thickBot="1" x14ac:dyDescent="0.55000000000000004">
      <c r="C55" s="40" t="s">
        <v>57</v>
      </c>
      <c r="D55" s="41" t="s">
        <v>58</v>
      </c>
    </row>
    <row r="56" spans="1:7" ht="15.75" customHeight="1" x14ac:dyDescent="0.5">
      <c r="C56" s="42" t="s">
        <v>4</v>
      </c>
      <c r="D56" s="43">
        <f>G9</f>
        <v>2.5</v>
      </c>
      <c r="F56" s="44" t="s">
        <v>59</v>
      </c>
      <c r="G56" s="45">
        <f>+D60</f>
        <v>12.416666666666666</v>
      </c>
    </row>
    <row r="57" spans="1:7" ht="15.75" customHeight="1" x14ac:dyDescent="0.5">
      <c r="C57" s="46" t="s">
        <v>28</v>
      </c>
      <c r="D57" s="47">
        <f>G21</f>
        <v>3.6666666666666665</v>
      </c>
      <c r="F57" s="48" t="s">
        <v>60</v>
      </c>
      <c r="G57" s="49">
        <v>4</v>
      </c>
    </row>
    <row r="58" spans="1:7" ht="15.75" customHeight="1" thickBot="1" x14ac:dyDescent="0.55000000000000004">
      <c r="B58" s="50"/>
      <c r="C58" s="46" t="s">
        <v>44</v>
      </c>
      <c r="D58" s="47">
        <f>G39</f>
        <v>3.5</v>
      </c>
      <c r="F58" s="51" t="s">
        <v>61</v>
      </c>
      <c r="G58" s="52">
        <f>+G56/G57</f>
        <v>3.1041666666666665</v>
      </c>
    </row>
    <row r="59" spans="1:7" ht="15.75" customHeight="1" thickBot="1" x14ac:dyDescent="0.55000000000000004">
      <c r="B59" s="50" t="s">
        <v>41</v>
      </c>
      <c r="C59" s="46" t="s">
        <v>50</v>
      </c>
      <c r="D59" s="47">
        <f>G49</f>
        <v>2.75</v>
      </c>
    </row>
    <row r="60" spans="1:7" ht="15.75" customHeight="1" x14ac:dyDescent="0.5">
      <c r="A60" s="55"/>
      <c r="B60" s="54" t="s">
        <v>64</v>
      </c>
      <c r="C60" s="53" t="s">
        <v>62</v>
      </c>
      <c r="D60" s="47">
        <f>SUM(D56:D59)</f>
        <v>12.416666666666666</v>
      </c>
      <c r="F60" s="58" t="s">
        <v>63</v>
      </c>
      <c r="G60" s="60" t="str">
        <f>+IF(G58&lt;2,"BAJO",IF(G58&lt;3,"MEDIO",IF(G58&lt;4,"ALTO",IF(G58&lt;=5,"MUY ALTO","NP"))))</f>
        <v>ALTO</v>
      </c>
    </row>
    <row r="61" spans="1:7" ht="15.75" customHeight="1" thickBot="1" x14ac:dyDescent="0.55000000000000004">
      <c r="F61" s="59"/>
      <c r="G61" s="61"/>
    </row>
    <row r="62" spans="1:7" ht="15.75" customHeight="1" x14ac:dyDescent="0.5"/>
    <row r="63" spans="1:7" ht="15.75" customHeight="1" x14ac:dyDescent="0.5"/>
    <row r="64" spans="1:7" ht="15.75" customHeight="1" x14ac:dyDescent="0.5"/>
    <row r="65" ht="15.75" customHeight="1" x14ac:dyDescent="0.5"/>
    <row r="66" ht="15.75" customHeight="1" x14ac:dyDescent="0.5"/>
    <row r="67" ht="15.75" customHeight="1" x14ac:dyDescent="0.5"/>
    <row r="68" ht="15.75" customHeight="1" x14ac:dyDescent="0.5"/>
    <row r="69" ht="15.75" customHeight="1" x14ac:dyDescent="0.5"/>
    <row r="70" ht="15.75" customHeight="1" x14ac:dyDescent="0.5"/>
    <row r="71" ht="15.75" customHeight="1" x14ac:dyDescent="0.5"/>
    <row r="72" ht="15.75" customHeight="1" x14ac:dyDescent="0.5"/>
    <row r="73" ht="15.75" customHeight="1" x14ac:dyDescent="0.5"/>
    <row r="74" ht="15.75" customHeight="1" x14ac:dyDescent="0.5"/>
    <row r="75" ht="15.75" customHeight="1" x14ac:dyDescent="0.5"/>
    <row r="76" ht="15.75" customHeight="1" x14ac:dyDescent="0.5"/>
    <row r="77" ht="15.75" customHeight="1" x14ac:dyDescent="0.5"/>
    <row r="78" ht="15.75" customHeight="1" x14ac:dyDescent="0.5"/>
    <row r="79" ht="15.75" customHeight="1" x14ac:dyDescent="0.5"/>
    <row r="80" ht="15.75" customHeight="1" x14ac:dyDescent="0.5"/>
    <row r="81" ht="15.75" customHeight="1" x14ac:dyDescent="0.5"/>
    <row r="82" ht="15.75" customHeight="1" x14ac:dyDescent="0.5"/>
    <row r="83" ht="15.75" customHeight="1" x14ac:dyDescent="0.5"/>
    <row r="84" ht="15.75" customHeight="1" x14ac:dyDescent="0.5"/>
    <row r="85" ht="15.75" customHeight="1" x14ac:dyDescent="0.5"/>
    <row r="86" ht="15.75" customHeight="1" x14ac:dyDescent="0.5"/>
    <row r="87" ht="15.75" customHeight="1" x14ac:dyDescent="0.5"/>
    <row r="88" ht="15.75" customHeight="1" x14ac:dyDescent="0.5"/>
    <row r="89" ht="15.75" customHeight="1" x14ac:dyDescent="0.5"/>
    <row r="90" ht="15.75" customHeight="1" x14ac:dyDescent="0.5"/>
    <row r="91" ht="15.75" customHeight="1" x14ac:dyDescent="0.5"/>
    <row r="92" ht="15.75" customHeight="1" x14ac:dyDescent="0.5"/>
    <row r="93" ht="15.75" customHeight="1" x14ac:dyDescent="0.5"/>
    <row r="94" ht="15.75" customHeight="1" x14ac:dyDescent="0.5"/>
    <row r="95" ht="15.75" customHeight="1" x14ac:dyDescent="0.5"/>
    <row r="96" ht="15.75" customHeight="1" x14ac:dyDescent="0.5"/>
    <row r="97" ht="15.75" customHeight="1" x14ac:dyDescent="0.5"/>
    <row r="98" ht="15.75" customHeight="1" x14ac:dyDescent="0.5"/>
    <row r="99" ht="15.75" customHeight="1" x14ac:dyDescent="0.5"/>
    <row r="100" ht="15.75" customHeight="1" x14ac:dyDescent="0.5"/>
    <row r="101" ht="15.75" customHeight="1" x14ac:dyDescent="0.5"/>
    <row r="102" ht="15.75" customHeight="1" x14ac:dyDescent="0.5"/>
    <row r="103" ht="15.75" customHeight="1" x14ac:dyDescent="0.5"/>
    <row r="104" ht="15.75" customHeight="1" x14ac:dyDescent="0.5"/>
    <row r="105" ht="15.75" customHeight="1" x14ac:dyDescent="0.5"/>
    <row r="106" ht="15.75" customHeight="1" x14ac:dyDescent="0.5"/>
    <row r="107" ht="15.75" customHeight="1" x14ac:dyDescent="0.5"/>
    <row r="108" ht="15.75" customHeight="1" x14ac:dyDescent="0.5"/>
    <row r="109" ht="15.75" customHeight="1" x14ac:dyDescent="0.5"/>
    <row r="110" ht="15.75" customHeight="1" x14ac:dyDescent="0.5"/>
    <row r="111" ht="15.75" customHeight="1" x14ac:dyDescent="0.5"/>
    <row r="112" ht="15.75" customHeight="1" x14ac:dyDescent="0.5"/>
    <row r="113" ht="15.75" customHeight="1" x14ac:dyDescent="0.5"/>
    <row r="114" ht="15.75" customHeight="1" x14ac:dyDescent="0.5"/>
    <row r="115" ht="15.75" customHeight="1" x14ac:dyDescent="0.5"/>
    <row r="116" ht="15.75" customHeight="1" x14ac:dyDescent="0.5"/>
    <row r="117" ht="15.75" customHeight="1" x14ac:dyDescent="0.5"/>
    <row r="118" ht="15.75" customHeight="1" x14ac:dyDescent="0.5"/>
    <row r="119" ht="15.75" customHeight="1" x14ac:dyDescent="0.5"/>
    <row r="120" ht="15.75" customHeight="1" x14ac:dyDescent="0.5"/>
    <row r="121" ht="15.75" customHeight="1" x14ac:dyDescent="0.5"/>
    <row r="122" ht="15.75" customHeight="1" x14ac:dyDescent="0.5"/>
    <row r="123" ht="15.75" customHeight="1" x14ac:dyDescent="0.5"/>
    <row r="124" ht="15.75" customHeight="1" x14ac:dyDescent="0.5"/>
    <row r="125" ht="15.75" customHeight="1" x14ac:dyDescent="0.5"/>
    <row r="126" ht="15.75" customHeight="1" x14ac:dyDescent="0.5"/>
    <row r="127" ht="15.75" customHeight="1" x14ac:dyDescent="0.5"/>
    <row r="128" ht="15.75" customHeight="1" x14ac:dyDescent="0.5"/>
    <row r="129" ht="15.75" customHeight="1" x14ac:dyDescent="0.5"/>
    <row r="130" ht="15.75" customHeight="1" x14ac:dyDescent="0.5"/>
    <row r="131" ht="15.75" customHeight="1" x14ac:dyDescent="0.5"/>
    <row r="132" ht="15.75" customHeight="1" x14ac:dyDescent="0.5"/>
    <row r="133" ht="15.75" customHeight="1" x14ac:dyDescent="0.5"/>
    <row r="134" ht="15.75" customHeight="1" x14ac:dyDescent="0.5"/>
    <row r="135" ht="15.75" customHeight="1" x14ac:dyDescent="0.5"/>
    <row r="136" ht="15.75" customHeight="1" x14ac:dyDescent="0.5"/>
    <row r="137" ht="15.75" customHeight="1" x14ac:dyDescent="0.5"/>
    <row r="138" ht="15.75" customHeight="1" x14ac:dyDescent="0.5"/>
    <row r="139" ht="15.75" customHeight="1" x14ac:dyDescent="0.5"/>
    <row r="140" ht="15.75" customHeight="1" x14ac:dyDescent="0.5"/>
    <row r="141" ht="15.75" customHeight="1" x14ac:dyDescent="0.5"/>
    <row r="142" ht="15.75" customHeight="1" x14ac:dyDescent="0.5"/>
    <row r="143" ht="15.75" customHeight="1" x14ac:dyDescent="0.5"/>
    <row r="144" ht="15.75" customHeight="1" x14ac:dyDescent="0.5"/>
    <row r="145" ht="15.75" customHeight="1" x14ac:dyDescent="0.5"/>
    <row r="146" ht="15.75" customHeight="1" x14ac:dyDescent="0.5"/>
    <row r="147" ht="15.75" customHeight="1" x14ac:dyDescent="0.5"/>
    <row r="148" ht="15.75" customHeight="1" x14ac:dyDescent="0.5"/>
    <row r="149" ht="15.75" customHeight="1" x14ac:dyDescent="0.5"/>
    <row r="150" ht="15.75" customHeight="1" x14ac:dyDescent="0.5"/>
    <row r="151" ht="15.75" customHeight="1" x14ac:dyDescent="0.5"/>
    <row r="152" ht="15.75" customHeight="1" x14ac:dyDescent="0.5"/>
    <row r="153" ht="15.75" customHeight="1" x14ac:dyDescent="0.5"/>
    <row r="154" ht="15.75" customHeight="1" x14ac:dyDescent="0.5"/>
    <row r="155" ht="15.75" customHeight="1" x14ac:dyDescent="0.5"/>
    <row r="156" ht="15.75" customHeight="1" x14ac:dyDescent="0.5"/>
    <row r="157" ht="15.75" customHeight="1" x14ac:dyDescent="0.5"/>
    <row r="158" ht="15.75" customHeight="1" x14ac:dyDescent="0.5"/>
    <row r="159" ht="15.75" customHeight="1" x14ac:dyDescent="0.5"/>
    <row r="160" ht="15.75" customHeight="1" x14ac:dyDescent="0.5"/>
    <row r="161" ht="15.75" customHeight="1" x14ac:dyDescent="0.5"/>
    <row r="162" ht="15.75" customHeight="1" x14ac:dyDescent="0.5"/>
    <row r="163" ht="15.75" customHeight="1" x14ac:dyDescent="0.5"/>
    <row r="164" ht="15.75" customHeight="1" x14ac:dyDescent="0.5"/>
    <row r="165" ht="15.75" customHeight="1" x14ac:dyDescent="0.5"/>
    <row r="166" ht="15.75" customHeight="1" x14ac:dyDescent="0.5"/>
    <row r="167" ht="15.75" customHeight="1" x14ac:dyDescent="0.5"/>
    <row r="168" ht="15.75" customHeight="1" x14ac:dyDescent="0.5"/>
    <row r="169" ht="15.75" customHeight="1" x14ac:dyDescent="0.5"/>
    <row r="170" ht="15.75" customHeight="1" x14ac:dyDescent="0.5"/>
    <row r="171" ht="15.75" customHeight="1" x14ac:dyDescent="0.5"/>
    <row r="172" ht="15.75" customHeight="1" x14ac:dyDescent="0.5"/>
    <row r="173" ht="15.75" customHeight="1" x14ac:dyDescent="0.5"/>
    <row r="174" ht="15.75" customHeight="1" x14ac:dyDescent="0.5"/>
    <row r="175" ht="15.75" customHeight="1" x14ac:dyDescent="0.5"/>
    <row r="176" ht="15.75" customHeight="1" x14ac:dyDescent="0.5"/>
    <row r="177" ht="15.75" customHeight="1" x14ac:dyDescent="0.5"/>
    <row r="178" ht="15.75" customHeight="1" x14ac:dyDescent="0.5"/>
    <row r="179" ht="15.75" customHeight="1" x14ac:dyDescent="0.5"/>
    <row r="180" ht="15.75" customHeight="1" x14ac:dyDescent="0.5"/>
    <row r="181" ht="15.75" customHeight="1" x14ac:dyDescent="0.5"/>
    <row r="182" ht="15.75" customHeight="1" x14ac:dyDescent="0.5"/>
    <row r="183" ht="15.75" customHeight="1" x14ac:dyDescent="0.5"/>
    <row r="184" ht="15.75" customHeight="1" x14ac:dyDescent="0.5"/>
    <row r="185" ht="15.75" customHeight="1" x14ac:dyDescent="0.5"/>
    <row r="186" ht="15.75" customHeight="1" x14ac:dyDescent="0.5"/>
    <row r="187" ht="15.75" customHeight="1" x14ac:dyDescent="0.5"/>
    <row r="188" ht="15.75" customHeight="1" x14ac:dyDescent="0.5"/>
    <row r="189" ht="15.75" customHeight="1" x14ac:dyDescent="0.5"/>
    <row r="190" ht="15.75" customHeight="1" x14ac:dyDescent="0.5"/>
    <row r="191" ht="15.75" customHeight="1" x14ac:dyDescent="0.5"/>
    <row r="192" ht="15.75" customHeight="1" x14ac:dyDescent="0.5"/>
    <row r="193" ht="15.75" customHeight="1" x14ac:dyDescent="0.5"/>
    <row r="194" ht="15.75" customHeight="1" x14ac:dyDescent="0.5"/>
    <row r="195" ht="15.75" customHeight="1" x14ac:dyDescent="0.5"/>
    <row r="196" ht="15.75" customHeight="1" x14ac:dyDescent="0.5"/>
    <row r="197" ht="15.75" customHeight="1" x14ac:dyDescent="0.5"/>
    <row r="198" ht="15.75" customHeight="1" x14ac:dyDescent="0.5"/>
    <row r="199" ht="15.75" customHeight="1" x14ac:dyDescent="0.5"/>
    <row r="200" ht="15.75" customHeight="1" x14ac:dyDescent="0.5"/>
    <row r="201" ht="15.75" customHeight="1" x14ac:dyDescent="0.5"/>
    <row r="202" ht="15.75" customHeight="1" x14ac:dyDescent="0.5"/>
    <row r="203" ht="15.75" customHeight="1" x14ac:dyDescent="0.5"/>
    <row r="204" ht="15.75" customHeight="1" x14ac:dyDescent="0.5"/>
    <row r="205" ht="15.75" customHeight="1" x14ac:dyDescent="0.5"/>
    <row r="206" ht="15.75" customHeight="1" x14ac:dyDescent="0.5"/>
    <row r="207" ht="15.75" customHeight="1" x14ac:dyDescent="0.5"/>
    <row r="208" ht="15.75" customHeight="1" x14ac:dyDescent="0.5"/>
    <row r="209" ht="15.75" customHeight="1" x14ac:dyDescent="0.5"/>
    <row r="210" ht="15.75" customHeight="1" x14ac:dyDescent="0.5"/>
    <row r="211" ht="15.75" customHeight="1" x14ac:dyDescent="0.5"/>
    <row r="212" ht="15.75" customHeight="1" x14ac:dyDescent="0.5"/>
    <row r="213" ht="15.75" customHeight="1" x14ac:dyDescent="0.5"/>
    <row r="214" ht="15.75" customHeight="1" x14ac:dyDescent="0.5"/>
    <row r="215" ht="15.75" customHeight="1" x14ac:dyDescent="0.5"/>
    <row r="216" ht="15.75" customHeight="1" x14ac:dyDescent="0.5"/>
    <row r="217" ht="15.75" customHeight="1" x14ac:dyDescent="0.5"/>
    <row r="218" ht="15.75" customHeight="1" x14ac:dyDescent="0.5"/>
    <row r="219" ht="15.75" customHeight="1" x14ac:dyDescent="0.5"/>
    <row r="220" ht="15.75" customHeight="1" x14ac:dyDescent="0.5"/>
    <row r="221" ht="15.75" customHeight="1" x14ac:dyDescent="0.5"/>
    <row r="222" ht="15.75" customHeight="1" x14ac:dyDescent="0.5"/>
    <row r="223" ht="15.75" customHeight="1" x14ac:dyDescent="0.5"/>
    <row r="224" ht="15.75" customHeight="1" x14ac:dyDescent="0.5"/>
    <row r="225" ht="15.75" customHeight="1" x14ac:dyDescent="0.5"/>
    <row r="226" ht="15.75" customHeight="1" x14ac:dyDescent="0.5"/>
    <row r="227" ht="15.75" customHeight="1" x14ac:dyDescent="0.5"/>
    <row r="228" ht="15.75" customHeight="1" x14ac:dyDescent="0.5"/>
    <row r="229" ht="15.75" customHeight="1" x14ac:dyDescent="0.5"/>
    <row r="230" ht="15.75" customHeight="1" x14ac:dyDescent="0.5"/>
    <row r="231" ht="15.75" customHeight="1" x14ac:dyDescent="0.5"/>
    <row r="232" ht="15.75" customHeight="1" x14ac:dyDescent="0.5"/>
    <row r="233" ht="15.75" customHeight="1" x14ac:dyDescent="0.5"/>
    <row r="234" ht="15.75" customHeight="1" x14ac:dyDescent="0.5"/>
    <row r="235" ht="15.75" customHeight="1" x14ac:dyDescent="0.5"/>
    <row r="236" ht="15.75" customHeight="1" x14ac:dyDescent="0.5"/>
    <row r="237" ht="15.75" customHeight="1" x14ac:dyDescent="0.5"/>
    <row r="238" ht="15.75" customHeight="1" x14ac:dyDescent="0.5"/>
    <row r="239" ht="15.75" customHeight="1" x14ac:dyDescent="0.5"/>
    <row r="240" ht="15.75" customHeight="1" x14ac:dyDescent="0.5"/>
    <row r="241" ht="15.75" customHeight="1" x14ac:dyDescent="0.5"/>
    <row r="242" ht="15.75" customHeight="1" x14ac:dyDescent="0.5"/>
    <row r="243" ht="15.75" customHeight="1" x14ac:dyDescent="0.5"/>
    <row r="244" ht="15.75" customHeight="1" x14ac:dyDescent="0.5"/>
    <row r="245" ht="15.75" customHeight="1" x14ac:dyDescent="0.5"/>
    <row r="246" ht="15.75" customHeight="1" x14ac:dyDescent="0.5"/>
    <row r="247" ht="15.75" customHeight="1" x14ac:dyDescent="0.5"/>
    <row r="248" ht="15.75" customHeight="1" x14ac:dyDescent="0.5"/>
    <row r="249" ht="15.75" customHeight="1" x14ac:dyDescent="0.5"/>
    <row r="250" ht="15.75" customHeight="1" x14ac:dyDescent="0.5"/>
    <row r="251" ht="15.75" customHeight="1" x14ac:dyDescent="0.5"/>
    <row r="252" ht="15.75" customHeight="1" x14ac:dyDescent="0.5"/>
    <row r="253" ht="15.75" customHeight="1" x14ac:dyDescent="0.5"/>
    <row r="254" ht="15.75" customHeight="1" x14ac:dyDescent="0.5"/>
    <row r="255" ht="15.75" customHeight="1" x14ac:dyDescent="0.5"/>
    <row r="256" ht="15.75" customHeight="1" x14ac:dyDescent="0.5"/>
    <row r="257" ht="15.75" customHeight="1" x14ac:dyDescent="0.5"/>
    <row r="258" ht="15.75" customHeight="1" x14ac:dyDescent="0.5"/>
    <row r="259" ht="15.75" customHeight="1" x14ac:dyDescent="0.5"/>
    <row r="260" ht="15.75" customHeight="1" x14ac:dyDescent="0.5"/>
    <row r="261" ht="15.75" customHeight="1" x14ac:dyDescent="0.5"/>
    <row r="262" ht="15.75" customHeight="1" x14ac:dyDescent="0.5"/>
    <row r="263" ht="15.75" customHeight="1" x14ac:dyDescent="0.5"/>
    <row r="264" ht="15.75" customHeight="1" x14ac:dyDescent="0.5"/>
    <row r="265" ht="15.75" customHeight="1" x14ac:dyDescent="0.5"/>
    <row r="266" ht="15.75" customHeight="1" x14ac:dyDescent="0.5"/>
    <row r="267" ht="15.75" customHeight="1" x14ac:dyDescent="0.5"/>
    <row r="268" ht="15.75" customHeight="1" x14ac:dyDescent="0.5"/>
    <row r="269" ht="15.75" customHeight="1" x14ac:dyDescent="0.5"/>
    <row r="270" ht="15.75" customHeight="1" x14ac:dyDescent="0.5"/>
    <row r="271" ht="15.75" customHeight="1" x14ac:dyDescent="0.5"/>
    <row r="272" ht="15.75" customHeight="1" x14ac:dyDescent="0.5"/>
    <row r="273" ht="15.75" customHeight="1" x14ac:dyDescent="0.5"/>
    <row r="274" ht="15.75" customHeight="1" x14ac:dyDescent="0.5"/>
    <row r="275" ht="15.75" customHeight="1" x14ac:dyDescent="0.5"/>
    <row r="276" ht="15.75" customHeight="1" x14ac:dyDescent="0.5"/>
    <row r="277" ht="15.75" customHeight="1" x14ac:dyDescent="0.5"/>
    <row r="278" ht="15.75" customHeight="1" x14ac:dyDescent="0.5"/>
    <row r="279" ht="15.75" customHeight="1" x14ac:dyDescent="0.5"/>
    <row r="280" ht="15.75" customHeight="1" x14ac:dyDescent="0.5"/>
    <row r="281" ht="15.75" customHeight="1" x14ac:dyDescent="0.5"/>
    <row r="282" ht="15.75" customHeight="1" x14ac:dyDescent="0.5"/>
    <row r="283" ht="15.75" customHeight="1" x14ac:dyDescent="0.5"/>
    <row r="284" ht="15.75" customHeight="1" x14ac:dyDescent="0.5"/>
    <row r="285" ht="15.75" customHeight="1" x14ac:dyDescent="0.5"/>
    <row r="286" ht="15.75" customHeight="1" x14ac:dyDescent="0.5"/>
    <row r="287" ht="15.75" customHeight="1" x14ac:dyDescent="0.5"/>
    <row r="288" ht="15.75" customHeight="1" x14ac:dyDescent="0.5"/>
    <row r="289" ht="15.75" customHeight="1" x14ac:dyDescent="0.5"/>
    <row r="290" ht="15.75" customHeight="1" x14ac:dyDescent="0.5"/>
    <row r="291" ht="15.75" customHeight="1" x14ac:dyDescent="0.5"/>
    <row r="292" ht="15.75" customHeight="1" x14ac:dyDescent="0.5"/>
    <row r="293" ht="15.75" customHeight="1" x14ac:dyDescent="0.5"/>
    <row r="294" ht="15.75" customHeight="1" x14ac:dyDescent="0.5"/>
    <row r="295" ht="15.75" customHeight="1" x14ac:dyDescent="0.5"/>
    <row r="296" ht="15.75" customHeight="1" x14ac:dyDescent="0.5"/>
    <row r="297" ht="15.75" customHeight="1" x14ac:dyDescent="0.5"/>
    <row r="298" ht="15.75" customHeight="1" x14ac:dyDescent="0.5"/>
    <row r="299" ht="15.75" customHeight="1" x14ac:dyDescent="0.5"/>
    <row r="300" ht="15.75" customHeight="1" x14ac:dyDescent="0.5"/>
    <row r="301" ht="15.75" customHeight="1" x14ac:dyDescent="0.5"/>
    <row r="302" ht="15.75" customHeight="1" x14ac:dyDescent="0.5"/>
    <row r="303" ht="15.75" customHeight="1" x14ac:dyDescent="0.5"/>
    <row r="304" ht="15.75" customHeight="1" x14ac:dyDescent="0.5"/>
    <row r="305" ht="15.75" customHeight="1" x14ac:dyDescent="0.5"/>
    <row r="306" ht="15.75" customHeight="1" x14ac:dyDescent="0.5"/>
    <row r="307" ht="15.75" customHeight="1" x14ac:dyDescent="0.5"/>
    <row r="308" ht="15.75" customHeight="1" x14ac:dyDescent="0.5"/>
    <row r="309" ht="15.75" customHeight="1" x14ac:dyDescent="0.5"/>
    <row r="310" ht="15.75" customHeight="1" x14ac:dyDescent="0.5"/>
    <row r="311" ht="15.75" customHeight="1" x14ac:dyDescent="0.5"/>
    <row r="312" ht="15.75" customHeight="1" x14ac:dyDescent="0.5"/>
    <row r="313" ht="15.75" customHeight="1" x14ac:dyDescent="0.5"/>
    <row r="314" ht="15.75" customHeight="1" x14ac:dyDescent="0.5"/>
    <row r="315" ht="15.75" customHeight="1" x14ac:dyDescent="0.5"/>
    <row r="316" ht="15.75" customHeight="1" x14ac:dyDescent="0.5"/>
    <row r="317" ht="15.75" customHeight="1" x14ac:dyDescent="0.5"/>
    <row r="318" ht="15.75" customHeight="1" x14ac:dyDescent="0.5"/>
    <row r="319" ht="15.75" customHeight="1" x14ac:dyDescent="0.5"/>
    <row r="320" ht="15.75" customHeight="1" x14ac:dyDescent="0.5"/>
    <row r="321" ht="15.75" customHeight="1" x14ac:dyDescent="0.5"/>
    <row r="322" ht="15.75" customHeight="1" x14ac:dyDescent="0.5"/>
    <row r="323" ht="15.75" customHeight="1" x14ac:dyDescent="0.5"/>
    <row r="324" ht="15.75" customHeight="1" x14ac:dyDescent="0.5"/>
    <row r="325" ht="15.75" customHeight="1" x14ac:dyDescent="0.5"/>
    <row r="326" ht="15.75" customHeight="1" x14ac:dyDescent="0.5"/>
    <row r="327" ht="15.75" customHeight="1" x14ac:dyDescent="0.5"/>
    <row r="328" ht="15.75" customHeight="1" x14ac:dyDescent="0.5"/>
    <row r="329" ht="15.75" customHeight="1" x14ac:dyDescent="0.5"/>
    <row r="330" ht="15.75" customHeight="1" x14ac:dyDescent="0.5"/>
    <row r="331" ht="15.75" customHeight="1" x14ac:dyDescent="0.5"/>
    <row r="332" ht="15.75" customHeight="1" x14ac:dyDescent="0.5"/>
    <row r="333" ht="15.75" customHeight="1" x14ac:dyDescent="0.5"/>
    <row r="334" ht="15.75" customHeight="1" x14ac:dyDescent="0.5"/>
    <row r="335" ht="15.75" customHeight="1" x14ac:dyDescent="0.5"/>
    <row r="336" ht="15.75" customHeight="1" x14ac:dyDescent="0.5"/>
    <row r="337" ht="15.75" customHeight="1" x14ac:dyDescent="0.5"/>
    <row r="338" ht="15.75" customHeight="1" x14ac:dyDescent="0.5"/>
    <row r="339" ht="15.75" customHeight="1" x14ac:dyDescent="0.5"/>
    <row r="340" ht="15.75" customHeight="1" x14ac:dyDescent="0.5"/>
    <row r="341" ht="15.75" customHeight="1" x14ac:dyDescent="0.5"/>
    <row r="342" ht="15.75" customHeight="1" x14ac:dyDescent="0.5"/>
    <row r="343" ht="15.75" customHeight="1" x14ac:dyDescent="0.5"/>
    <row r="344" ht="15.75" customHeight="1" x14ac:dyDescent="0.5"/>
    <row r="345" ht="15.75" customHeight="1" x14ac:dyDescent="0.5"/>
    <row r="346" ht="15.75" customHeight="1" x14ac:dyDescent="0.5"/>
    <row r="347" ht="15.75" customHeight="1" x14ac:dyDescent="0.5"/>
    <row r="348" ht="15.75" customHeight="1" x14ac:dyDescent="0.5"/>
    <row r="349" ht="15.75" customHeight="1" x14ac:dyDescent="0.5"/>
    <row r="350" ht="15.75" customHeight="1" x14ac:dyDescent="0.5"/>
    <row r="351" ht="15.75" customHeight="1" x14ac:dyDescent="0.5"/>
    <row r="352" ht="15.75" customHeight="1" x14ac:dyDescent="0.5"/>
    <row r="353" ht="15.75" customHeight="1" x14ac:dyDescent="0.5"/>
    <row r="354" ht="15.75" customHeight="1" x14ac:dyDescent="0.5"/>
    <row r="355" ht="15.75" customHeight="1" x14ac:dyDescent="0.5"/>
    <row r="356" ht="15.75" customHeight="1" x14ac:dyDescent="0.5"/>
    <row r="357" ht="15.75" customHeight="1" x14ac:dyDescent="0.5"/>
    <row r="358" ht="15.75" customHeight="1" x14ac:dyDescent="0.5"/>
    <row r="359" ht="15.75" customHeight="1" x14ac:dyDescent="0.5"/>
    <row r="360" ht="15.75" customHeight="1" x14ac:dyDescent="0.5"/>
    <row r="361" ht="15.75" customHeight="1" x14ac:dyDescent="0.5"/>
    <row r="362" ht="15.75" customHeight="1" x14ac:dyDescent="0.5"/>
    <row r="363" ht="15.75" customHeight="1" x14ac:dyDescent="0.5"/>
    <row r="364" ht="15.75" customHeight="1" x14ac:dyDescent="0.5"/>
    <row r="365" ht="15.75" customHeight="1" x14ac:dyDescent="0.5"/>
    <row r="366" ht="15.75" customHeight="1" x14ac:dyDescent="0.5"/>
    <row r="367" ht="15.75" customHeight="1" x14ac:dyDescent="0.5"/>
    <row r="368" ht="15.75" customHeight="1" x14ac:dyDescent="0.5"/>
    <row r="369" ht="15.75" customHeight="1" x14ac:dyDescent="0.5"/>
    <row r="370" ht="15.75" customHeight="1" x14ac:dyDescent="0.5"/>
    <row r="371" ht="15.75" customHeight="1" x14ac:dyDescent="0.5"/>
    <row r="372" ht="15.75" customHeight="1" x14ac:dyDescent="0.5"/>
    <row r="373" ht="15.75" customHeight="1" x14ac:dyDescent="0.5"/>
    <row r="374" ht="15.75" customHeight="1" x14ac:dyDescent="0.5"/>
    <row r="375" ht="15.75" customHeight="1" x14ac:dyDescent="0.5"/>
    <row r="376" ht="15.75" customHeight="1" x14ac:dyDescent="0.5"/>
    <row r="377" ht="15.75" customHeight="1" x14ac:dyDescent="0.5"/>
    <row r="378" ht="15.75" customHeight="1" x14ac:dyDescent="0.5"/>
    <row r="379" ht="15.75" customHeight="1" x14ac:dyDescent="0.5"/>
    <row r="380" ht="15.75" customHeight="1" x14ac:dyDescent="0.5"/>
    <row r="381" ht="15.75" customHeight="1" x14ac:dyDescent="0.5"/>
    <row r="382" ht="15.75" customHeight="1" x14ac:dyDescent="0.5"/>
    <row r="383" ht="15.75" customHeight="1" x14ac:dyDescent="0.5"/>
    <row r="384" ht="15.75" customHeight="1" x14ac:dyDescent="0.5"/>
    <row r="385" ht="15.75" customHeight="1" x14ac:dyDescent="0.5"/>
    <row r="386" ht="15.75" customHeight="1" x14ac:dyDescent="0.5"/>
    <row r="387" ht="15.75" customHeight="1" x14ac:dyDescent="0.5"/>
    <row r="388" ht="15.75" customHeight="1" x14ac:dyDescent="0.5"/>
    <row r="389" ht="15.75" customHeight="1" x14ac:dyDescent="0.5"/>
    <row r="390" ht="15.75" customHeight="1" x14ac:dyDescent="0.5"/>
    <row r="391" ht="15.75" customHeight="1" x14ac:dyDescent="0.5"/>
    <row r="392" ht="15.75" customHeight="1" x14ac:dyDescent="0.5"/>
    <row r="393" ht="15.75" customHeight="1" x14ac:dyDescent="0.5"/>
    <row r="394" ht="15.75" customHeight="1" x14ac:dyDescent="0.5"/>
    <row r="395" ht="15.75" customHeight="1" x14ac:dyDescent="0.5"/>
    <row r="396" ht="15.75" customHeight="1" x14ac:dyDescent="0.5"/>
    <row r="397" ht="15.75" customHeight="1" x14ac:dyDescent="0.5"/>
    <row r="398" ht="15.75" customHeight="1" x14ac:dyDescent="0.5"/>
    <row r="399" ht="15.75" customHeight="1" x14ac:dyDescent="0.5"/>
    <row r="400" ht="15.75" customHeight="1" x14ac:dyDescent="0.5"/>
    <row r="401" ht="15.75" customHeight="1" x14ac:dyDescent="0.5"/>
    <row r="402" ht="15.75" customHeight="1" x14ac:dyDescent="0.5"/>
    <row r="403" ht="15.75" customHeight="1" x14ac:dyDescent="0.5"/>
    <row r="404" ht="15.75" customHeight="1" x14ac:dyDescent="0.5"/>
    <row r="405" ht="15.75" customHeight="1" x14ac:dyDescent="0.5"/>
    <row r="406" ht="15.75" customHeight="1" x14ac:dyDescent="0.5"/>
    <row r="407" ht="15.75" customHeight="1" x14ac:dyDescent="0.5"/>
    <row r="408" ht="15.75" customHeight="1" x14ac:dyDescent="0.5"/>
    <row r="409" ht="15.75" customHeight="1" x14ac:dyDescent="0.5"/>
    <row r="410" ht="15.75" customHeight="1" x14ac:dyDescent="0.5"/>
    <row r="411" ht="15.75" customHeight="1" x14ac:dyDescent="0.5"/>
    <row r="412" ht="15.75" customHeight="1" x14ac:dyDescent="0.5"/>
    <row r="413" ht="15.75" customHeight="1" x14ac:dyDescent="0.5"/>
    <row r="414" ht="15.75" customHeight="1" x14ac:dyDescent="0.5"/>
    <row r="415" ht="15.75" customHeight="1" x14ac:dyDescent="0.5"/>
    <row r="416" ht="15.75" customHeight="1" x14ac:dyDescent="0.5"/>
    <row r="417" ht="15.75" customHeight="1" x14ac:dyDescent="0.5"/>
    <row r="418" ht="15.75" customHeight="1" x14ac:dyDescent="0.5"/>
    <row r="419" ht="15.75" customHeight="1" x14ac:dyDescent="0.5"/>
    <row r="420" ht="15.75" customHeight="1" x14ac:dyDescent="0.5"/>
    <row r="421" ht="15.75" customHeight="1" x14ac:dyDescent="0.5"/>
    <row r="422" ht="15.75" customHeight="1" x14ac:dyDescent="0.5"/>
    <row r="423" ht="15.75" customHeight="1" x14ac:dyDescent="0.5"/>
    <row r="424" ht="15.75" customHeight="1" x14ac:dyDescent="0.5"/>
    <row r="425" ht="15.75" customHeight="1" x14ac:dyDescent="0.5"/>
    <row r="426" ht="15.75" customHeight="1" x14ac:dyDescent="0.5"/>
    <row r="427" ht="15.75" customHeight="1" x14ac:dyDescent="0.5"/>
    <row r="428" ht="15.75" customHeight="1" x14ac:dyDescent="0.5"/>
    <row r="429" ht="15.75" customHeight="1" x14ac:dyDescent="0.5"/>
    <row r="430" ht="15.75" customHeight="1" x14ac:dyDescent="0.5"/>
    <row r="431" ht="15.75" customHeight="1" x14ac:dyDescent="0.5"/>
    <row r="432" ht="15.75" customHeight="1" x14ac:dyDescent="0.5"/>
    <row r="433" ht="15.75" customHeight="1" x14ac:dyDescent="0.5"/>
    <row r="434" ht="15.75" customHeight="1" x14ac:dyDescent="0.5"/>
    <row r="435" ht="15.75" customHeight="1" x14ac:dyDescent="0.5"/>
    <row r="436" ht="15.75" customHeight="1" x14ac:dyDescent="0.5"/>
    <row r="437" ht="15.75" customHeight="1" x14ac:dyDescent="0.5"/>
    <row r="438" ht="15.75" customHeight="1" x14ac:dyDescent="0.5"/>
    <row r="439" ht="15.75" customHeight="1" x14ac:dyDescent="0.5"/>
    <row r="440" ht="15.75" customHeight="1" x14ac:dyDescent="0.5"/>
    <row r="441" ht="15.75" customHeight="1" x14ac:dyDescent="0.5"/>
    <row r="442" ht="15.75" customHeight="1" x14ac:dyDescent="0.5"/>
    <row r="443" ht="15.75" customHeight="1" x14ac:dyDescent="0.5"/>
    <row r="444" ht="15.75" customHeight="1" x14ac:dyDescent="0.5"/>
    <row r="445" ht="15.75" customHeight="1" x14ac:dyDescent="0.5"/>
    <row r="446" ht="15.75" customHeight="1" x14ac:dyDescent="0.5"/>
    <row r="447" ht="15.75" customHeight="1" x14ac:dyDescent="0.5"/>
    <row r="448" ht="15.75" customHeight="1" x14ac:dyDescent="0.5"/>
    <row r="449" ht="15.75" customHeight="1" x14ac:dyDescent="0.5"/>
    <row r="450" ht="15.75" customHeight="1" x14ac:dyDescent="0.5"/>
    <row r="451" ht="15.75" customHeight="1" x14ac:dyDescent="0.5"/>
    <row r="452" ht="15.75" customHeight="1" x14ac:dyDescent="0.5"/>
    <row r="453" ht="15.75" customHeight="1" x14ac:dyDescent="0.5"/>
    <row r="454" ht="15.75" customHeight="1" x14ac:dyDescent="0.5"/>
    <row r="455" ht="15.75" customHeight="1" x14ac:dyDescent="0.5"/>
    <row r="456" ht="15.75" customHeight="1" x14ac:dyDescent="0.5"/>
    <row r="457" ht="15.75" customHeight="1" x14ac:dyDescent="0.5"/>
    <row r="458" ht="15.75" customHeight="1" x14ac:dyDescent="0.5"/>
    <row r="459" ht="15.75" customHeight="1" x14ac:dyDescent="0.5"/>
    <row r="460" ht="15.75" customHeight="1" x14ac:dyDescent="0.5"/>
    <row r="461" ht="15.75" customHeight="1" x14ac:dyDescent="0.5"/>
    <row r="462" ht="15.75" customHeight="1" x14ac:dyDescent="0.5"/>
    <row r="463" ht="15.75" customHeight="1" x14ac:dyDescent="0.5"/>
    <row r="464" ht="15.75" customHeight="1" x14ac:dyDescent="0.5"/>
    <row r="465" ht="15.75" customHeight="1" x14ac:dyDescent="0.5"/>
    <row r="466" ht="15.75" customHeight="1" x14ac:dyDescent="0.5"/>
    <row r="467" ht="15.75" customHeight="1" x14ac:dyDescent="0.5"/>
    <row r="468" ht="15.75" customHeight="1" x14ac:dyDescent="0.5"/>
    <row r="469" ht="15.75" customHeight="1" x14ac:dyDescent="0.5"/>
    <row r="470" ht="15.75" customHeight="1" x14ac:dyDescent="0.5"/>
    <row r="471" ht="15.75" customHeight="1" x14ac:dyDescent="0.5"/>
    <row r="472" ht="15.75" customHeight="1" x14ac:dyDescent="0.5"/>
    <row r="473" ht="15.75" customHeight="1" x14ac:dyDescent="0.5"/>
    <row r="474" ht="15.75" customHeight="1" x14ac:dyDescent="0.5"/>
    <row r="475" ht="15.75" customHeight="1" x14ac:dyDescent="0.5"/>
    <row r="476" ht="15.75" customHeight="1" x14ac:dyDescent="0.5"/>
    <row r="477" ht="15.75" customHeight="1" x14ac:dyDescent="0.5"/>
    <row r="478" ht="15.75" customHeight="1" x14ac:dyDescent="0.5"/>
    <row r="479" ht="15.75" customHeight="1" x14ac:dyDescent="0.5"/>
    <row r="480" ht="15.75" customHeight="1" x14ac:dyDescent="0.5"/>
    <row r="481" ht="15.75" customHeight="1" x14ac:dyDescent="0.5"/>
    <row r="482" ht="15.75" customHeight="1" x14ac:dyDescent="0.5"/>
    <row r="483" ht="15.75" customHeight="1" x14ac:dyDescent="0.5"/>
    <row r="484" ht="15.75" customHeight="1" x14ac:dyDescent="0.5"/>
    <row r="485" ht="15.75" customHeight="1" x14ac:dyDescent="0.5"/>
    <row r="486" ht="15.75" customHeight="1" x14ac:dyDescent="0.5"/>
    <row r="487" ht="15.75" customHeight="1" x14ac:dyDescent="0.5"/>
    <row r="488" ht="15.75" customHeight="1" x14ac:dyDescent="0.5"/>
    <row r="489" ht="15.75" customHeight="1" x14ac:dyDescent="0.5"/>
    <row r="490" ht="15.75" customHeight="1" x14ac:dyDescent="0.5"/>
    <row r="491" ht="15.75" customHeight="1" x14ac:dyDescent="0.5"/>
    <row r="492" ht="15.75" customHeight="1" x14ac:dyDescent="0.5"/>
    <row r="493" ht="15.75" customHeight="1" x14ac:dyDescent="0.5"/>
    <row r="494" ht="15.75" customHeight="1" x14ac:dyDescent="0.5"/>
    <row r="495" ht="15.75" customHeight="1" x14ac:dyDescent="0.5"/>
    <row r="496" ht="15.75" customHeight="1" x14ac:dyDescent="0.5"/>
    <row r="497" ht="15.75" customHeight="1" x14ac:dyDescent="0.5"/>
    <row r="498" ht="15.75" customHeight="1" x14ac:dyDescent="0.5"/>
    <row r="499" ht="15.75" customHeight="1" x14ac:dyDescent="0.5"/>
    <row r="500" ht="15.75" customHeight="1" x14ac:dyDescent="0.5"/>
    <row r="501" ht="15.75" customHeight="1" x14ac:dyDescent="0.5"/>
    <row r="502" ht="15.75" customHeight="1" x14ac:dyDescent="0.5"/>
    <row r="503" ht="15.75" customHeight="1" x14ac:dyDescent="0.5"/>
    <row r="504" ht="15.75" customHeight="1" x14ac:dyDescent="0.5"/>
    <row r="505" ht="15.75" customHeight="1" x14ac:dyDescent="0.5"/>
    <row r="506" ht="15.75" customHeight="1" x14ac:dyDescent="0.5"/>
    <row r="507" ht="15.75" customHeight="1" x14ac:dyDescent="0.5"/>
    <row r="508" ht="15.75" customHeight="1" x14ac:dyDescent="0.5"/>
    <row r="509" ht="15.75" customHeight="1" x14ac:dyDescent="0.5"/>
    <row r="510" ht="15.75" customHeight="1" x14ac:dyDescent="0.5"/>
    <row r="511" ht="15.75" customHeight="1" x14ac:dyDescent="0.5"/>
    <row r="512" ht="15.75" customHeight="1" x14ac:dyDescent="0.5"/>
    <row r="513" ht="15.75" customHeight="1" x14ac:dyDescent="0.5"/>
    <row r="514" ht="15.75" customHeight="1" x14ac:dyDescent="0.5"/>
    <row r="515" ht="15.75" customHeight="1" x14ac:dyDescent="0.5"/>
    <row r="516" ht="15.75" customHeight="1" x14ac:dyDescent="0.5"/>
    <row r="517" ht="15.75" customHeight="1" x14ac:dyDescent="0.5"/>
    <row r="518" ht="15.75" customHeight="1" x14ac:dyDescent="0.5"/>
    <row r="519" ht="15.75" customHeight="1" x14ac:dyDescent="0.5"/>
    <row r="520" ht="15.75" customHeight="1" x14ac:dyDescent="0.5"/>
    <row r="521" ht="15.75" customHeight="1" x14ac:dyDescent="0.5"/>
    <row r="522" ht="15.75" customHeight="1" x14ac:dyDescent="0.5"/>
    <row r="523" ht="15.75" customHeight="1" x14ac:dyDescent="0.5"/>
    <row r="524" ht="15.75" customHeight="1" x14ac:dyDescent="0.5"/>
    <row r="525" ht="15.75" customHeight="1" x14ac:dyDescent="0.5"/>
    <row r="526" ht="15.75" customHeight="1" x14ac:dyDescent="0.5"/>
    <row r="527" ht="15.75" customHeight="1" x14ac:dyDescent="0.5"/>
    <row r="528" ht="15.75" customHeight="1" x14ac:dyDescent="0.5"/>
    <row r="529" ht="15.75" customHeight="1" x14ac:dyDescent="0.5"/>
    <row r="530" ht="15.75" customHeight="1" x14ac:dyDescent="0.5"/>
    <row r="531" ht="15.75" customHeight="1" x14ac:dyDescent="0.5"/>
    <row r="532" ht="15.75" customHeight="1" x14ac:dyDescent="0.5"/>
    <row r="533" ht="15.75" customHeight="1" x14ac:dyDescent="0.5"/>
    <row r="534" ht="15.75" customHeight="1" x14ac:dyDescent="0.5"/>
    <row r="535" ht="15.75" customHeight="1" x14ac:dyDescent="0.5"/>
    <row r="536" ht="15.75" customHeight="1" x14ac:dyDescent="0.5"/>
    <row r="537" ht="15.75" customHeight="1" x14ac:dyDescent="0.5"/>
    <row r="538" ht="15.75" customHeight="1" x14ac:dyDescent="0.5"/>
    <row r="539" ht="15.75" customHeight="1" x14ac:dyDescent="0.5"/>
    <row r="540" ht="15.75" customHeight="1" x14ac:dyDescent="0.5"/>
    <row r="541" ht="15.75" customHeight="1" x14ac:dyDescent="0.5"/>
    <row r="542" ht="15.75" customHeight="1" x14ac:dyDescent="0.5"/>
    <row r="543" ht="15.75" customHeight="1" x14ac:dyDescent="0.5"/>
    <row r="544" ht="15.75" customHeight="1" x14ac:dyDescent="0.5"/>
    <row r="545" ht="15.75" customHeight="1" x14ac:dyDescent="0.5"/>
    <row r="546" ht="15.75" customHeight="1" x14ac:dyDescent="0.5"/>
    <row r="547" ht="15.75" customHeight="1" x14ac:dyDescent="0.5"/>
    <row r="548" ht="15.75" customHeight="1" x14ac:dyDescent="0.5"/>
    <row r="549" ht="15.75" customHeight="1" x14ac:dyDescent="0.5"/>
    <row r="550" ht="15.75" customHeight="1" x14ac:dyDescent="0.5"/>
    <row r="551" ht="15.75" customHeight="1" x14ac:dyDescent="0.5"/>
    <row r="552" ht="15.75" customHeight="1" x14ac:dyDescent="0.5"/>
    <row r="553" ht="15.75" customHeight="1" x14ac:dyDescent="0.5"/>
    <row r="554" ht="15.75" customHeight="1" x14ac:dyDescent="0.5"/>
    <row r="555" ht="15.75" customHeight="1" x14ac:dyDescent="0.5"/>
    <row r="556" ht="15.75" customHeight="1" x14ac:dyDescent="0.5"/>
    <row r="557" ht="15.75" customHeight="1" x14ac:dyDescent="0.5"/>
    <row r="558" ht="15.75" customHeight="1" x14ac:dyDescent="0.5"/>
    <row r="559" ht="15.75" customHeight="1" x14ac:dyDescent="0.5"/>
    <row r="560" ht="15.75" customHeight="1" x14ac:dyDescent="0.5"/>
    <row r="561" ht="15.75" customHeight="1" x14ac:dyDescent="0.5"/>
    <row r="562" ht="15.75" customHeight="1" x14ac:dyDescent="0.5"/>
    <row r="563" ht="15.75" customHeight="1" x14ac:dyDescent="0.5"/>
    <row r="564" ht="15.75" customHeight="1" x14ac:dyDescent="0.5"/>
    <row r="565" ht="15.75" customHeight="1" x14ac:dyDescent="0.5"/>
    <row r="566" ht="15.75" customHeight="1" x14ac:dyDescent="0.5"/>
    <row r="567" ht="15.75" customHeight="1" x14ac:dyDescent="0.5"/>
    <row r="568" ht="15.75" customHeight="1" x14ac:dyDescent="0.5"/>
    <row r="569" ht="15.75" customHeight="1" x14ac:dyDescent="0.5"/>
    <row r="570" ht="15.75" customHeight="1" x14ac:dyDescent="0.5"/>
    <row r="571" ht="15.75" customHeight="1" x14ac:dyDescent="0.5"/>
    <row r="572" ht="15.75" customHeight="1" x14ac:dyDescent="0.5"/>
    <row r="573" ht="15.75" customHeight="1" x14ac:dyDescent="0.5"/>
    <row r="574" ht="15.75" customHeight="1" x14ac:dyDescent="0.5"/>
    <row r="575" ht="15.75" customHeight="1" x14ac:dyDescent="0.5"/>
    <row r="576" ht="15.75" customHeight="1" x14ac:dyDescent="0.5"/>
    <row r="577" ht="15.75" customHeight="1" x14ac:dyDescent="0.5"/>
    <row r="578" ht="15.75" customHeight="1" x14ac:dyDescent="0.5"/>
    <row r="579" ht="15.75" customHeight="1" x14ac:dyDescent="0.5"/>
    <row r="580" ht="15.75" customHeight="1" x14ac:dyDescent="0.5"/>
    <row r="581" ht="15.75" customHeight="1" x14ac:dyDescent="0.5"/>
    <row r="582" ht="15.75" customHeight="1" x14ac:dyDescent="0.5"/>
    <row r="583" ht="15.75" customHeight="1" x14ac:dyDescent="0.5"/>
    <row r="584" ht="15.75" customHeight="1" x14ac:dyDescent="0.5"/>
    <row r="585" ht="15.75" customHeight="1" x14ac:dyDescent="0.5"/>
    <row r="586" ht="15.75" customHeight="1" x14ac:dyDescent="0.5"/>
    <row r="587" ht="15.75" customHeight="1" x14ac:dyDescent="0.5"/>
    <row r="588" ht="15.75" customHeight="1" x14ac:dyDescent="0.5"/>
    <row r="589" ht="15.75" customHeight="1" x14ac:dyDescent="0.5"/>
    <row r="590" ht="15.75" customHeight="1" x14ac:dyDescent="0.5"/>
    <row r="591" ht="15.75" customHeight="1" x14ac:dyDescent="0.5"/>
    <row r="592" ht="15.75" customHeight="1" x14ac:dyDescent="0.5"/>
    <row r="593" ht="15.75" customHeight="1" x14ac:dyDescent="0.5"/>
    <row r="594" ht="15.75" customHeight="1" x14ac:dyDescent="0.5"/>
    <row r="595" ht="15.75" customHeight="1" x14ac:dyDescent="0.5"/>
    <row r="596" ht="15.75" customHeight="1" x14ac:dyDescent="0.5"/>
    <row r="597" ht="15.75" customHeight="1" x14ac:dyDescent="0.5"/>
    <row r="598" ht="15.75" customHeight="1" x14ac:dyDescent="0.5"/>
    <row r="599" ht="15.75" customHeight="1" x14ac:dyDescent="0.5"/>
    <row r="600" ht="15.75" customHeight="1" x14ac:dyDescent="0.5"/>
    <row r="601" ht="15.75" customHeight="1" x14ac:dyDescent="0.5"/>
    <row r="602" ht="15.75" customHeight="1" x14ac:dyDescent="0.5"/>
    <row r="603" ht="15.75" customHeight="1" x14ac:dyDescent="0.5"/>
    <row r="604" ht="15.75" customHeight="1" x14ac:dyDescent="0.5"/>
    <row r="605" ht="15.75" customHeight="1" x14ac:dyDescent="0.5"/>
    <row r="606" ht="15.75" customHeight="1" x14ac:dyDescent="0.5"/>
    <row r="607" ht="15.75" customHeight="1" x14ac:dyDescent="0.5"/>
    <row r="608" ht="15.75" customHeight="1" x14ac:dyDescent="0.5"/>
    <row r="609" ht="15.75" customHeight="1" x14ac:dyDescent="0.5"/>
    <row r="610" ht="15.75" customHeight="1" x14ac:dyDescent="0.5"/>
    <row r="611" ht="15.75" customHeight="1" x14ac:dyDescent="0.5"/>
    <row r="612" ht="15.75" customHeight="1" x14ac:dyDescent="0.5"/>
    <row r="613" ht="15.75" customHeight="1" x14ac:dyDescent="0.5"/>
    <row r="614" ht="15.75" customHeight="1" x14ac:dyDescent="0.5"/>
    <row r="615" ht="15.75" customHeight="1" x14ac:dyDescent="0.5"/>
    <row r="616" ht="15.75" customHeight="1" x14ac:dyDescent="0.5"/>
    <row r="617" ht="15.75" customHeight="1" x14ac:dyDescent="0.5"/>
    <row r="618" ht="15.75" customHeight="1" x14ac:dyDescent="0.5"/>
    <row r="619" ht="15.75" customHeight="1" x14ac:dyDescent="0.5"/>
    <row r="620" ht="15.75" customHeight="1" x14ac:dyDescent="0.5"/>
    <row r="621" ht="15.75" customHeight="1" x14ac:dyDescent="0.5"/>
    <row r="622" ht="15.75" customHeight="1" x14ac:dyDescent="0.5"/>
    <row r="623" ht="15.75" customHeight="1" x14ac:dyDescent="0.5"/>
    <row r="624" ht="15.75" customHeight="1" x14ac:dyDescent="0.5"/>
    <row r="625" ht="15.75" customHeight="1" x14ac:dyDescent="0.5"/>
    <row r="626" ht="15.75" customHeight="1" x14ac:dyDescent="0.5"/>
    <row r="627" ht="15.75" customHeight="1" x14ac:dyDescent="0.5"/>
    <row r="628" ht="15.75" customHeight="1" x14ac:dyDescent="0.5"/>
    <row r="629" ht="15.75" customHeight="1" x14ac:dyDescent="0.5"/>
    <row r="630" ht="15.75" customHeight="1" x14ac:dyDescent="0.5"/>
    <row r="631" ht="15.75" customHeight="1" x14ac:dyDescent="0.5"/>
    <row r="632" ht="15.75" customHeight="1" x14ac:dyDescent="0.5"/>
    <row r="633" ht="15.75" customHeight="1" x14ac:dyDescent="0.5"/>
    <row r="634" ht="15.75" customHeight="1" x14ac:dyDescent="0.5"/>
    <row r="635" ht="15.75" customHeight="1" x14ac:dyDescent="0.5"/>
    <row r="636" ht="15.75" customHeight="1" x14ac:dyDescent="0.5"/>
    <row r="637" ht="15.75" customHeight="1" x14ac:dyDescent="0.5"/>
    <row r="638" ht="15.75" customHeight="1" x14ac:dyDescent="0.5"/>
    <row r="639" ht="15.75" customHeight="1" x14ac:dyDescent="0.5"/>
    <row r="640" ht="15.75" customHeight="1" x14ac:dyDescent="0.5"/>
    <row r="641" ht="15.75" customHeight="1" x14ac:dyDescent="0.5"/>
    <row r="642" ht="15.75" customHeight="1" x14ac:dyDescent="0.5"/>
    <row r="643" ht="15.75" customHeight="1" x14ac:dyDescent="0.5"/>
    <row r="644" ht="15.75" customHeight="1" x14ac:dyDescent="0.5"/>
    <row r="645" ht="15.75" customHeight="1" x14ac:dyDescent="0.5"/>
    <row r="646" ht="15.75" customHeight="1" x14ac:dyDescent="0.5"/>
    <row r="647" ht="15.75" customHeight="1" x14ac:dyDescent="0.5"/>
    <row r="648" ht="15.75" customHeight="1" x14ac:dyDescent="0.5"/>
    <row r="649" ht="15.75" customHeight="1" x14ac:dyDescent="0.5"/>
    <row r="650" ht="15.75" customHeight="1" x14ac:dyDescent="0.5"/>
    <row r="651" ht="15.75" customHeight="1" x14ac:dyDescent="0.5"/>
    <row r="652" ht="15.75" customHeight="1" x14ac:dyDescent="0.5"/>
    <row r="653" ht="15.75" customHeight="1" x14ac:dyDescent="0.5"/>
    <row r="654" ht="15.75" customHeight="1" x14ac:dyDescent="0.5"/>
    <row r="655" ht="15.75" customHeight="1" x14ac:dyDescent="0.5"/>
    <row r="656" ht="15.75" customHeight="1" x14ac:dyDescent="0.5"/>
    <row r="657" ht="15.75" customHeight="1" x14ac:dyDescent="0.5"/>
    <row r="658" ht="15.75" customHeight="1" x14ac:dyDescent="0.5"/>
    <row r="659" ht="15.75" customHeight="1" x14ac:dyDescent="0.5"/>
    <row r="660" ht="15.75" customHeight="1" x14ac:dyDescent="0.5"/>
    <row r="661" ht="15.75" customHeight="1" x14ac:dyDescent="0.5"/>
    <row r="662" ht="15.75" customHeight="1" x14ac:dyDescent="0.5"/>
    <row r="663" ht="15.75" customHeight="1" x14ac:dyDescent="0.5"/>
    <row r="664" ht="15.75" customHeight="1" x14ac:dyDescent="0.5"/>
    <row r="665" ht="15.75" customHeight="1" x14ac:dyDescent="0.5"/>
    <row r="666" ht="15.75" customHeight="1" x14ac:dyDescent="0.5"/>
    <row r="667" ht="15.75" customHeight="1" x14ac:dyDescent="0.5"/>
    <row r="668" ht="15.75" customHeight="1" x14ac:dyDescent="0.5"/>
    <row r="669" ht="15.75" customHeight="1" x14ac:dyDescent="0.5"/>
    <row r="670" ht="15.75" customHeight="1" x14ac:dyDescent="0.5"/>
    <row r="671" ht="15.75" customHeight="1" x14ac:dyDescent="0.5"/>
    <row r="672" ht="15.75" customHeight="1" x14ac:dyDescent="0.5"/>
    <row r="673" ht="15.75" customHeight="1" x14ac:dyDescent="0.5"/>
    <row r="674" ht="15.75" customHeight="1" x14ac:dyDescent="0.5"/>
    <row r="675" ht="15.75" customHeight="1" x14ac:dyDescent="0.5"/>
    <row r="676" ht="15.75" customHeight="1" x14ac:dyDescent="0.5"/>
    <row r="677" ht="15.75" customHeight="1" x14ac:dyDescent="0.5"/>
    <row r="678" ht="15.75" customHeight="1" x14ac:dyDescent="0.5"/>
    <row r="679" ht="15.75" customHeight="1" x14ac:dyDescent="0.5"/>
    <row r="680" ht="15.75" customHeight="1" x14ac:dyDescent="0.5"/>
    <row r="681" ht="15.75" customHeight="1" x14ac:dyDescent="0.5"/>
    <row r="682" ht="15.75" customHeight="1" x14ac:dyDescent="0.5"/>
    <row r="683" ht="15.75" customHeight="1" x14ac:dyDescent="0.5"/>
    <row r="684" ht="15.75" customHeight="1" x14ac:dyDescent="0.5"/>
    <row r="685" ht="15.75" customHeight="1" x14ac:dyDescent="0.5"/>
    <row r="686" ht="15.75" customHeight="1" x14ac:dyDescent="0.5"/>
    <row r="687" ht="15.75" customHeight="1" x14ac:dyDescent="0.5"/>
    <row r="688" ht="15.75" customHeight="1" x14ac:dyDescent="0.5"/>
    <row r="689" ht="15.75" customHeight="1" x14ac:dyDescent="0.5"/>
    <row r="690" ht="15.75" customHeight="1" x14ac:dyDescent="0.5"/>
    <row r="691" ht="15.75" customHeight="1" x14ac:dyDescent="0.5"/>
    <row r="692" ht="15.75" customHeight="1" x14ac:dyDescent="0.5"/>
    <row r="693" ht="15.75" customHeight="1" x14ac:dyDescent="0.5"/>
    <row r="694" ht="15.75" customHeight="1" x14ac:dyDescent="0.5"/>
    <row r="695" ht="15.75" customHeight="1" x14ac:dyDescent="0.5"/>
    <row r="696" ht="15.75" customHeight="1" x14ac:dyDescent="0.5"/>
    <row r="697" ht="15.75" customHeight="1" x14ac:dyDescent="0.5"/>
    <row r="698" ht="15.75" customHeight="1" x14ac:dyDescent="0.5"/>
    <row r="699" ht="15.75" customHeight="1" x14ac:dyDescent="0.5"/>
    <row r="700" ht="15.75" customHeight="1" x14ac:dyDescent="0.5"/>
    <row r="701" ht="15.75" customHeight="1" x14ac:dyDescent="0.5"/>
    <row r="702" ht="15.75" customHeight="1" x14ac:dyDescent="0.5"/>
    <row r="703" ht="15.75" customHeight="1" x14ac:dyDescent="0.5"/>
    <row r="704" ht="15.75" customHeight="1" x14ac:dyDescent="0.5"/>
    <row r="705" ht="15.75" customHeight="1" x14ac:dyDescent="0.5"/>
    <row r="706" ht="15.75" customHeight="1" x14ac:dyDescent="0.5"/>
    <row r="707" ht="15.75" customHeight="1" x14ac:dyDescent="0.5"/>
    <row r="708" ht="15.75" customHeight="1" x14ac:dyDescent="0.5"/>
    <row r="709" ht="15.75" customHeight="1" x14ac:dyDescent="0.5"/>
    <row r="710" ht="15.75" customHeight="1" x14ac:dyDescent="0.5"/>
    <row r="711" ht="15.75" customHeight="1" x14ac:dyDescent="0.5"/>
    <row r="712" ht="15.75" customHeight="1" x14ac:dyDescent="0.5"/>
    <row r="713" ht="15.75" customHeight="1" x14ac:dyDescent="0.5"/>
    <row r="714" ht="15.75" customHeight="1" x14ac:dyDescent="0.5"/>
    <row r="715" ht="15.75" customHeight="1" x14ac:dyDescent="0.5"/>
    <row r="716" ht="15.75" customHeight="1" x14ac:dyDescent="0.5"/>
    <row r="717" ht="15.75" customHeight="1" x14ac:dyDescent="0.5"/>
    <row r="718" ht="15.75" customHeight="1" x14ac:dyDescent="0.5"/>
    <row r="719" ht="15.75" customHeight="1" x14ac:dyDescent="0.5"/>
    <row r="720" ht="15.75" customHeight="1" x14ac:dyDescent="0.5"/>
    <row r="721" ht="15.75" customHeight="1" x14ac:dyDescent="0.5"/>
    <row r="722" ht="15.75" customHeight="1" x14ac:dyDescent="0.5"/>
    <row r="723" ht="15.75" customHeight="1" x14ac:dyDescent="0.5"/>
    <row r="724" ht="15.75" customHeight="1" x14ac:dyDescent="0.5"/>
    <row r="725" ht="15.75" customHeight="1" x14ac:dyDescent="0.5"/>
    <row r="726" ht="15.75" customHeight="1" x14ac:dyDescent="0.5"/>
    <row r="727" ht="15.75" customHeight="1" x14ac:dyDescent="0.5"/>
    <row r="728" ht="15.75" customHeight="1" x14ac:dyDescent="0.5"/>
    <row r="729" ht="15.75" customHeight="1" x14ac:dyDescent="0.5"/>
    <row r="730" ht="15.75" customHeight="1" x14ac:dyDescent="0.5"/>
    <row r="731" ht="15.75" customHeight="1" x14ac:dyDescent="0.5"/>
    <row r="732" ht="15.75" customHeight="1" x14ac:dyDescent="0.5"/>
    <row r="733" ht="15.75" customHeight="1" x14ac:dyDescent="0.5"/>
    <row r="734" ht="15.75" customHeight="1" x14ac:dyDescent="0.5"/>
    <row r="735" ht="15.75" customHeight="1" x14ac:dyDescent="0.5"/>
    <row r="736" ht="15.75" customHeight="1" x14ac:dyDescent="0.5"/>
    <row r="737" ht="15.75" customHeight="1" x14ac:dyDescent="0.5"/>
    <row r="738" ht="15.75" customHeight="1" x14ac:dyDescent="0.5"/>
    <row r="739" ht="15.75" customHeight="1" x14ac:dyDescent="0.5"/>
    <row r="740" ht="15.75" customHeight="1" x14ac:dyDescent="0.5"/>
    <row r="741" ht="15.75" customHeight="1" x14ac:dyDescent="0.5"/>
    <row r="742" ht="15.75" customHeight="1" x14ac:dyDescent="0.5"/>
    <row r="743" ht="15.75" customHeight="1" x14ac:dyDescent="0.5"/>
    <row r="744" ht="15.75" customHeight="1" x14ac:dyDescent="0.5"/>
    <row r="745" ht="15.75" customHeight="1" x14ac:dyDescent="0.5"/>
    <row r="746" ht="15.75" customHeight="1" x14ac:dyDescent="0.5"/>
    <row r="747" ht="15.75" customHeight="1" x14ac:dyDescent="0.5"/>
    <row r="748" ht="15.75" customHeight="1" x14ac:dyDescent="0.5"/>
    <row r="749" ht="15.75" customHeight="1" x14ac:dyDescent="0.5"/>
    <row r="750" ht="15.75" customHeight="1" x14ac:dyDescent="0.5"/>
    <row r="751" ht="15.75" customHeight="1" x14ac:dyDescent="0.5"/>
    <row r="752" ht="15.75" customHeight="1" x14ac:dyDescent="0.5"/>
    <row r="753" ht="15.75" customHeight="1" x14ac:dyDescent="0.5"/>
    <row r="754" ht="15.75" customHeight="1" x14ac:dyDescent="0.5"/>
    <row r="755" ht="15.75" customHeight="1" x14ac:dyDescent="0.5"/>
    <row r="756" ht="15.75" customHeight="1" x14ac:dyDescent="0.5"/>
    <row r="757" ht="15.75" customHeight="1" x14ac:dyDescent="0.5"/>
    <row r="758" ht="15.75" customHeight="1" x14ac:dyDescent="0.5"/>
    <row r="759" ht="15.75" customHeight="1" x14ac:dyDescent="0.5"/>
    <row r="760" ht="15.75" customHeight="1" x14ac:dyDescent="0.5"/>
    <row r="761" ht="15.75" customHeight="1" x14ac:dyDescent="0.5"/>
    <row r="762" ht="15.75" customHeight="1" x14ac:dyDescent="0.5"/>
    <row r="763" ht="15.75" customHeight="1" x14ac:dyDescent="0.5"/>
    <row r="764" ht="15.75" customHeight="1" x14ac:dyDescent="0.5"/>
    <row r="765" ht="15.75" customHeight="1" x14ac:dyDescent="0.5"/>
    <row r="766" ht="15.75" customHeight="1" x14ac:dyDescent="0.5"/>
    <row r="767" ht="15.75" customHeight="1" x14ac:dyDescent="0.5"/>
    <row r="768" ht="15.75" customHeight="1" x14ac:dyDescent="0.5"/>
    <row r="769" ht="15.75" customHeight="1" x14ac:dyDescent="0.5"/>
    <row r="770" ht="15.75" customHeight="1" x14ac:dyDescent="0.5"/>
    <row r="771" ht="15.75" customHeight="1" x14ac:dyDescent="0.5"/>
    <row r="772" ht="15.75" customHeight="1" x14ac:dyDescent="0.5"/>
    <row r="773" ht="15.75" customHeight="1" x14ac:dyDescent="0.5"/>
    <row r="774" ht="15.75" customHeight="1" x14ac:dyDescent="0.5"/>
    <row r="775" ht="15.75" customHeight="1" x14ac:dyDescent="0.5"/>
    <row r="776" ht="15.75" customHeight="1" x14ac:dyDescent="0.5"/>
    <row r="777" ht="15.75" customHeight="1" x14ac:dyDescent="0.5"/>
    <row r="778" ht="15.75" customHeight="1" x14ac:dyDescent="0.5"/>
    <row r="779" ht="15.75" customHeight="1" x14ac:dyDescent="0.5"/>
    <row r="780" ht="15.75" customHeight="1" x14ac:dyDescent="0.5"/>
    <row r="781" ht="15.75" customHeight="1" x14ac:dyDescent="0.5"/>
    <row r="782" ht="15.75" customHeight="1" x14ac:dyDescent="0.5"/>
    <row r="783" ht="15.75" customHeight="1" x14ac:dyDescent="0.5"/>
    <row r="784" ht="15.75" customHeight="1" x14ac:dyDescent="0.5"/>
    <row r="785" ht="15.75" customHeight="1" x14ac:dyDescent="0.5"/>
    <row r="786" ht="15.75" customHeight="1" x14ac:dyDescent="0.5"/>
    <row r="787" ht="15.75" customHeight="1" x14ac:dyDescent="0.5"/>
    <row r="788" ht="15.75" customHeight="1" x14ac:dyDescent="0.5"/>
    <row r="789" ht="15.75" customHeight="1" x14ac:dyDescent="0.5"/>
    <row r="790" ht="15.75" customHeight="1" x14ac:dyDescent="0.5"/>
    <row r="791" ht="15.75" customHeight="1" x14ac:dyDescent="0.5"/>
    <row r="792" ht="15.75" customHeight="1" x14ac:dyDescent="0.5"/>
    <row r="793" ht="15.75" customHeight="1" x14ac:dyDescent="0.5"/>
    <row r="794" ht="15.75" customHeight="1" x14ac:dyDescent="0.5"/>
    <row r="795" ht="15.75" customHeight="1" x14ac:dyDescent="0.5"/>
    <row r="796" ht="15.75" customHeight="1" x14ac:dyDescent="0.5"/>
    <row r="797" ht="15.75" customHeight="1" x14ac:dyDescent="0.5"/>
    <row r="798" ht="15.75" customHeight="1" x14ac:dyDescent="0.5"/>
    <row r="799" ht="15.75" customHeight="1" x14ac:dyDescent="0.5"/>
    <row r="800" ht="15.75" customHeight="1" x14ac:dyDescent="0.5"/>
    <row r="801" ht="15.75" customHeight="1" x14ac:dyDescent="0.5"/>
    <row r="802" ht="15.75" customHeight="1" x14ac:dyDescent="0.5"/>
    <row r="803" ht="15.75" customHeight="1" x14ac:dyDescent="0.5"/>
    <row r="804" ht="15.75" customHeight="1" x14ac:dyDescent="0.5"/>
    <row r="805" ht="15.75" customHeight="1" x14ac:dyDescent="0.5"/>
    <row r="806" ht="15.75" customHeight="1" x14ac:dyDescent="0.5"/>
    <row r="807" ht="15.75" customHeight="1" x14ac:dyDescent="0.5"/>
    <row r="808" ht="15.75" customHeight="1" x14ac:dyDescent="0.5"/>
    <row r="809" ht="15.75" customHeight="1" x14ac:dyDescent="0.5"/>
    <row r="810" ht="15.75" customHeight="1" x14ac:dyDescent="0.5"/>
    <row r="811" ht="15.75" customHeight="1" x14ac:dyDescent="0.5"/>
    <row r="812" ht="15.75" customHeight="1" x14ac:dyDescent="0.5"/>
    <row r="813" ht="15.75" customHeight="1" x14ac:dyDescent="0.5"/>
    <row r="814" ht="15.75" customHeight="1" x14ac:dyDescent="0.5"/>
    <row r="815" ht="15.75" customHeight="1" x14ac:dyDescent="0.5"/>
    <row r="816" ht="15.75" customHeight="1" x14ac:dyDescent="0.5"/>
    <row r="817" ht="15.75" customHeight="1" x14ac:dyDescent="0.5"/>
    <row r="818" ht="15.75" customHeight="1" x14ac:dyDescent="0.5"/>
    <row r="819" ht="15.75" customHeight="1" x14ac:dyDescent="0.5"/>
    <row r="820" ht="15.75" customHeight="1" x14ac:dyDescent="0.5"/>
    <row r="821" ht="15.75" customHeight="1" x14ac:dyDescent="0.5"/>
    <row r="822" ht="15.75" customHeight="1" x14ac:dyDescent="0.5"/>
    <row r="823" ht="15.75" customHeight="1" x14ac:dyDescent="0.5"/>
    <row r="824" ht="15.75" customHeight="1" x14ac:dyDescent="0.5"/>
    <row r="825" ht="15.75" customHeight="1" x14ac:dyDescent="0.5"/>
    <row r="826" ht="15.75" customHeight="1" x14ac:dyDescent="0.5"/>
    <row r="827" ht="15.75" customHeight="1" x14ac:dyDescent="0.5"/>
    <row r="828" ht="15.75" customHeight="1" x14ac:dyDescent="0.5"/>
    <row r="829" ht="15.75" customHeight="1" x14ac:dyDescent="0.5"/>
    <row r="830" ht="15.75" customHeight="1" x14ac:dyDescent="0.5"/>
    <row r="831" ht="15.75" customHeight="1" x14ac:dyDescent="0.5"/>
    <row r="832" ht="15.75" customHeight="1" x14ac:dyDescent="0.5"/>
    <row r="833" ht="15.75" customHeight="1" x14ac:dyDescent="0.5"/>
    <row r="834" ht="15.75" customHeight="1" x14ac:dyDescent="0.5"/>
    <row r="835" ht="15.75" customHeight="1" x14ac:dyDescent="0.5"/>
    <row r="836" ht="15.75" customHeight="1" x14ac:dyDescent="0.5"/>
    <row r="837" ht="15.75" customHeight="1" x14ac:dyDescent="0.5"/>
    <row r="838" ht="15.75" customHeight="1" x14ac:dyDescent="0.5"/>
    <row r="839" ht="15.75" customHeight="1" x14ac:dyDescent="0.5"/>
    <row r="840" ht="15.75" customHeight="1" x14ac:dyDescent="0.5"/>
    <row r="841" ht="15.75" customHeight="1" x14ac:dyDescent="0.5"/>
    <row r="842" ht="15.75" customHeight="1" x14ac:dyDescent="0.5"/>
    <row r="843" ht="15.75" customHeight="1" x14ac:dyDescent="0.5"/>
    <row r="844" ht="15.75" customHeight="1" x14ac:dyDescent="0.5"/>
    <row r="845" ht="15.75" customHeight="1" x14ac:dyDescent="0.5"/>
    <row r="846" ht="15.75" customHeight="1" x14ac:dyDescent="0.5"/>
    <row r="847" ht="15.75" customHeight="1" x14ac:dyDescent="0.5"/>
    <row r="848" ht="15.75" customHeight="1" x14ac:dyDescent="0.5"/>
    <row r="849" ht="15.75" customHeight="1" x14ac:dyDescent="0.5"/>
    <row r="850" ht="15.75" customHeight="1" x14ac:dyDescent="0.5"/>
    <row r="851" ht="15.75" customHeight="1" x14ac:dyDescent="0.5"/>
    <row r="852" ht="15.75" customHeight="1" x14ac:dyDescent="0.5"/>
    <row r="853" ht="15.75" customHeight="1" x14ac:dyDescent="0.5"/>
    <row r="854" ht="15.75" customHeight="1" x14ac:dyDescent="0.5"/>
    <row r="855" ht="15.75" customHeight="1" x14ac:dyDescent="0.5"/>
    <row r="856" ht="15.75" customHeight="1" x14ac:dyDescent="0.5"/>
    <row r="857" ht="15.75" customHeight="1" x14ac:dyDescent="0.5"/>
    <row r="858" ht="15.75" customHeight="1" x14ac:dyDescent="0.5"/>
    <row r="859" ht="15.75" customHeight="1" x14ac:dyDescent="0.5"/>
    <row r="860" ht="15.75" customHeight="1" x14ac:dyDescent="0.5"/>
    <row r="861" ht="15.75" customHeight="1" x14ac:dyDescent="0.5"/>
    <row r="862" ht="15.75" customHeight="1" x14ac:dyDescent="0.5"/>
    <row r="863" ht="15.75" customHeight="1" x14ac:dyDescent="0.5"/>
    <row r="864" ht="15.75" customHeight="1" x14ac:dyDescent="0.5"/>
    <row r="865" ht="15.75" customHeight="1" x14ac:dyDescent="0.5"/>
    <row r="866" ht="15.75" customHeight="1" x14ac:dyDescent="0.5"/>
    <row r="867" ht="15.75" customHeight="1" x14ac:dyDescent="0.5"/>
    <row r="868" ht="15.75" customHeight="1" x14ac:dyDescent="0.5"/>
    <row r="869" ht="15.75" customHeight="1" x14ac:dyDescent="0.5"/>
    <row r="870" ht="15.75" customHeight="1" x14ac:dyDescent="0.5"/>
    <row r="871" ht="15.75" customHeight="1" x14ac:dyDescent="0.5"/>
    <row r="872" ht="15.75" customHeight="1" x14ac:dyDescent="0.5"/>
    <row r="873" ht="15.75" customHeight="1" x14ac:dyDescent="0.5"/>
    <row r="874" ht="15.75" customHeight="1" x14ac:dyDescent="0.5"/>
    <row r="875" ht="15.75" customHeight="1" x14ac:dyDescent="0.5"/>
    <row r="876" ht="15.75" customHeight="1" x14ac:dyDescent="0.5"/>
    <row r="877" ht="15.75" customHeight="1" x14ac:dyDescent="0.5"/>
    <row r="878" ht="15.75" customHeight="1" x14ac:dyDescent="0.5"/>
    <row r="879" ht="15.75" customHeight="1" x14ac:dyDescent="0.5"/>
    <row r="880" ht="15.75" customHeight="1" x14ac:dyDescent="0.5"/>
    <row r="881" ht="15.75" customHeight="1" x14ac:dyDescent="0.5"/>
    <row r="882" ht="15.75" customHeight="1" x14ac:dyDescent="0.5"/>
    <row r="883" ht="15.75" customHeight="1" x14ac:dyDescent="0.5"/>
    <row r="884" ht="15.75" customHeight="1" x14ac:dyDescent="0.5"/>
    <row r="885" ht="15.75" customHeight="1" x14ac:dyDescent="0.5"/>
    <row r="886" ht="15.75" customHeight="1" x14ac:dyDescent="0.5"/>
    <row r="887" ht="15.75" customHeight="1" x14ac:dyDescent="0.5"/>
    <row r="888" ht="15.75" customHeight="1" x14ac:dyDescent="0.5"/>
    <row r="889" ht="15.75" customHeight="1" x14ac:dyDescent="0.5"/>
    <row r="890" ht="15.75" customHeight="1" x14ac:dyDescent="0.5"/>
    <row r="891" ht="15.75" customHeight="1" x14ac:dyDescent="0.5"/>
    <row r="892" ht="15.75" customHeight="1" x14ac:dyDescent="0.5"/>
    <row r="893" ht="15.75" customHeight="1" x14ac:dyDescent="0.5"/>
    <row r="894" ht="15.75" customHeight="1" x14ac:dyDescent="0.5"/>
    <row r="895" ht="15.75" customHeight="1" x14ac:dyDescent="0.5"/>
    <row r="896" ht="15.75" customHeight="1" x14ac:dyDescent="0.5"/>
    <row r="897" ht="15.75" customHeight="1" x14ac:dyDescent="0.5"/>
    <row r="898" ht="15.75" customHeight="1" x14ac:dyDescent="0.5"/>
    <row r="899" ht="15.75" customHeight="1" x14ac:dyDescent="0.5"/>
    <row r="900" ht="15.75" customHeight="1" x14ac:dyDescent="0.5"/>
    <row r="901" ht="15.75" customHeight="1" x14ac:dyDescent="0.5"/>
    <row r="902" ht="15.75" customHeight="1" x14ac:dyDescent="0.5"/>
    <row r="903" ht="15.75" customHeight="1" x14ac:dyDescent="0.5"/>
    <row r="904" ht="15.75" customHeight="1" x14ac:dyDescent="0.5"/>
    <row r="905" ht="15.75" customHeight="1" x14ac:dyDescent="0.5"/>
    <row r="906" ht="15.75" customHeight="1" x14ac:dyDescent="0.5"/>
    <row r="907" ht="15.75" customHeight="1" x14ac:dyDescent="0.5"/>
    <row r="908" ht="15.75" customHeight="1" x14ac:dyDescent="0.5"/>
    <row r="909" ht="15.75" customHeight="1" x14ac:dyDescent="0.5"/>
    <row r="910" ht="15.75" customHeight="1" x14ac:dyDescent="0.5"/>
    <row r="911" ht="15.75" customHeight="1" x14ac:dyDescent="0.5"/>
    <row r="912" ht="15.75" customHeight="1" x14ac:dyDescent="0.5"/>
    <row r="913" ht="15.75" customHeight="1" x14ac:dyDescent="0.5"/>
    <row r="914" ht="15.75" customHeight="1" x14ac:dyDescent="0.5"/>
    <row r="915" ht="15.75" customHeight="1" x14ac:dyDescent="0.5"/>
    <row r="916" ht="15.75" customHeight="1" x14ac:dyDescent="0.5"/>
    <row r="917" ht="15.75" customHeight="1" x14ac:dyDescent="0.5"/>
    <row r="918" ht="15.75" customHeight="1" x14ac:dyDescent="0.5"/>
    <row r="919" ht="15.75" customHeight="1" x14ac:dyDescent="0.5"/>
    <row r="920" ht="15.75" customHeight="1" x14ac:dyDescent="0.5"/>
    <row r="921" ht="15.75" customHeight="1" x14ac:dyDescent="0.5"/>
    <row r="922" ht="15.75" customHeight="1" x14ac:dyDescent="0.5"/>
    <row r="923" ht="15.75" customHeight="1" x14ac:dyDescent="0.5"/>
    <row r="924" ht="15.75" customHeight="1" x14ac:dyDescent="0.5"/>
    <row r="925" ht="15.75" customHeight="1" x14ac:dyDescent="0.5"/>
    <row r="926" ht="15.75" customHeight="1" x14ac:dyDescent="0.5"/>
    <row r="927" ht="15.75" customHeight="1" x14ac:dyDescent="0.5"/>
    <row r="928" ht="15.75" customHeight="1" x14ac:dyDescent="0.5"/>
    <row r="929" ht="15.75" customHeight="1" x14ac:dyDescent="0.5"/>
    <row r="930" ht="15.75" customHeight="1" x14ac:dyDescent="0.5"/>
    <row r="931" ht="15.75" customHeight="1" x14ac:dyDescent="0.5"/>
    <row r="932" ht="15.75" customHeight="1" x14ac:dyDescent="0.5"/>
    <row r="933" ht="15.75" customHeight="1" x14ac:dyDescent="0.5"/>
    <row r="934" ht="15.75" customHeight="1" x14ac:dyDescent="0.5"/>
    <row r="935" ht="15.75" customHeight="1" x14ac:dyDescent="0.5"/>
    <row r="936" ht="15.75" customHeight="1" x14ac:dyDescent="0.5"/>
    <row r="937" ht="15.75" customHeight="1" x14ac:dyDescent="0.5"/>
    <row r="938" ht="15.75" customHeight="1" x14ac:dyDescent="0.5"/>
    <row r="939" ht="15.75" customHeight="1" x14ac:dyDescent="0.5"/>
    <row r="940" ht="15.75" customHeight="1" x14ac:dyDescent="0.5"/>
    <row r="941" ht="15.75" customHeight="1" x14ac:dyDescent="0.5"/>
    <row r="942" ht="15.75" customHeight="1" x14ac:dyDescent="0.5"/>
    <row r="943" ht="15.75" customHeight="1" x14ac:dyDescent="0.5"/>
    <row r="944" ht="15.75" customHeight="1" x14ac:dyDescent="0.5"/>
    <row r="945" ht="15.75" customHeight="1" x14ac:dyDescent="0.5"/>
    <row r="946" ht="15.75" customHeight="1" x14ac:dyDescent="0.5"/>
    <row r="947" ht="15.75" customHeight="1" x14ac:dyDescent="0.5"/>
    <row r="948" ht="15.75" customHeight="1" x14ac:dyDescent="0.5"/>
    <row r="949" ht="15.75" customHeight="1" x14ac:dyDescent="0.5"/>
    <row r="950" ht="15.75" customHeight="1" x14ac:dyDescent="0.5"/>
    <row r="951" ht="15.75" customHeight="1" x14ac:dyDescent="0.5"/>
    <row r="952" ht="15.75" customHeight="1" x14ac:dyDescent="0.5"/>
    <row r="953" ht="15.75" customHeight="1" x14ac:dyDescent="0.5"/>
    <row r="954" ht="15.75" customHeight="1" x14ac:dyDescent="0.5"/>
    <row r="955" ht="15.75" customHeight="1" x14ac:dyDescent="0.5"/>
    <row r="956" ht="15.75" customHeight="1" x14ac:dyDescent="0.5"/>
    <row r="957" ht="15.75" customHeight="1" x14ac:dyDescent="0.5"/>
    <row r="958" ht="15.75" customHeight="1" x14ac:dyDescent="0.5"/>
    <row r="959" ht="15.75" customHeight="1" x14ac:dyDescent="0.5"/>
    <row r="960" ht="15.75" customHeight="1" x14ac:dyDescent="0.5"/>
    <row r="961" ht="15.75" customHeight="1" x14ac:dyDescent="0.5"/>
    <row r="962" ht="15.75" customHeight="1" x14ac:dyDescent="0.5"/>
    <row r="963" ht="15.75" customHeight="1" x14ac:dyDescent="0.5"/>
    <row r="964" ht="15.75" customHeight="1" x14ac:dyDescent="0.5"/>
    <row r="965" ht="15.75" customHeight="1" x14ac:dyDescent="0.5"/>
    <row r="966" ht="15.75" customHeight="1" x14ac:dyDescent="0.5"/>
    <row r="967" ht="15.75" customHeight="1" x14ac:dyDescent="0.5"/>
    <row r="968" ht="15.75" customHeight="1" x14ac:dyDescent="0.5"/>
    <row r="969" ht="15.75" customHeight="1" x14ac:dyDescent="0.5"/>
    <row r="970" ht="15.75" customHeight="1" x14ac:dyDescent="0.5"/>
    <row r="971" ht="15.75" customHeight="1" x14ac:dyDescent="0.5"/>
    <row r="972" ht="15.75" customHeight="1" x14ac:dyDescent="0.5"/>
    <row r="973" ht="15.75" customHeight="1" x14ac:dyDescent="0.5"/>
    <row r="974" ht="15.75" customHeight="1" x14ac:dyDescent="0.5"/>
    <row r="975" ht="15.75" customHeight="1" x14ac:dyDescent="0.5"/>
    <row r="976" ht="15.75" customHeight="1" x14ac:dyDescent="0.5"/>
    <row r="977" ht="15.75" customHeight="1" x14ac:dyDescent="0.5"/>
    <row r="978" ht="15.75" customHeight="1" x14ac:dyDescent="0.5"/>
    <row r="979" ht="15.75" customHeight="1" x14ac:dyDescent="0.5"/>
    <row r="980" ht="15.75" customHeight="1" x14ac:dyDescent="0.5"/>
    <row r="981" ht="15.75" customHeight="1" x14ac:dyDescent="0.5"/>
    <row r="982" ht="15.75" customHeight="1" x14ac:dyDescent="0.5"/>
    <row r="983" ht="15.75" customHeight="1" x14ac:dyDescent="0.5"/>
    <row r="984" ht="15.75" customHeight="1" x14ac:dyDescent="0.5"/>
    <row r="985" ht="15.75" customHeight="1" x14ac:dyDescent="0.5"/>
    <row r="986" ht="15.75" customHeight="1" x14ac:dyDescent="0.5"/>
    <row r="987" ht="15.75" customHeight="1" x14ac:dyDescent="0.5"/>
    <row r="988" ht="15.75" customHeight="1" x14ac:dyDescent="0.5"/>
    <row r="989" ht="15.75" customHeight="1" x14ac:dyDescent="0.5"/>
    <row r="990" ht="15.75" customHeight="1" x14ac:dyDescent="0.5"/>
  </sheetData>
  <mergeCells count="23">
    <mergeCell ref="A9:A13"/>
    <mergeCell ref="A1:D2"/>
    <mergeCell ref="G1:G3"/>
    <mergeCell ref="A6:A8"/>
    <mergeCell ref="F7:F8"/>
    <mergeCell ref="G7:G8"/>
    <mergeCell ref="A18:A26"/>
    <mergeCell ref="F19:F20"/>
    <mergeCell ref="G19:G20"/>
    <mergeCell ref="A27:A29"/>
    <mergeCell ref="F28:G28"/>
    <mergeCell ref="F60:F61"/>
    <mergeCell ref="G60:G61"/>
    <mergeCell ref="F29:G29"/>
    <mergeCell ref="A36:A39"/>
    <mergeCell ref="F37:F38"/>
    <mergeCell ref="G37:G38"/>
    <mergeCell ref="A40:A41"/>
    <mergeCell ref="A46:A47"/>
    <mergeCell ref="F47:F48"/>
    <mergeCell ref="G47:G48"/>
    <mergeCell ref="A48:A49"/>
    <mergeCell ref="G32:G34"/>
  </mergeCells>
  <conditionalFormatting sqref="G10">
    <cfRule type="containsText" dxfId="19" priority="17" operator="containsText" text="MUY ALTO">
      <formula>NOT(ISERROR(SEARCH(("MUY ALTO"),(G10))))</formula>
    </cfRule>
    <cfRule type="containsText" dxfId="18" priority="18" operator="containsText" text="ALTO">
      <formula>NOT(ISERROR(SEARCH(("ALTO"),(G10))))</formula>
    </cfRule>
    <cfRule type="containsText" dxfId="17" priority="19" operator="containsText" text="MEDIO">
      <formula>NOT(ISERROR(SEARCH(("MEDIO"),(G10))))</formula>
    </cfRule>
    <cfRule type="containsText" dxfId="16" priority="20" operator="containsText" text="BAJO">
      <formula>NOT(ISERROR(SEARCH(("BAJO"),(G10))))</formula>
    </cfRule>
  </conditionalFormatting>
  <conditionalFormatting sqref="G22">
    <cfRule type="containsText" dxfId="15" priority="13" operator="containsText" text="MUY ALTO">
      <formula>NOT(ISERROR(SEARCH(("MUY ALTO"),(G22))))</formula>
    </cfRule>
    <cfRule type="containsText" dxfId="14" priority="14" operator="containsText" text="ALTO">
      <formula>NOT(ISERROR(SEARCH(("ALTO"),(G22))))</formula>
    </cfRule>
    <cfRule type="containsText" dxfId="13" priority="15" operator="containsText" text="MEDIO">
      <formula>NOT(ISERROR(SEARCH(("MEDIO"),(G22))))</formula>
    </cfRule>
    <cfRule type="containsText" dxfId="12" priority="16" operator="containsText" text="BAJO">
      <formula>NOT(ISERROR(SEARCH(("BAJO"),(G22))))</formula>
    </cfRule>
  </conditionalFormatting>
  <conditionalFormatting sqref="G40">
    <cfRule type="containsText" dxfId="11" priority="9" operator="containsText" text="MUY ALTO">
      <formula>NOT(ISERROR(SEARCH(("MUY ALTO"),(G40))))</formula>
    </cfRule>
    <cfRule type="containsText" dxfId="10" priority="10" operator="containsText" text="ALTO">
      <formula>NOT(ISERROR(SEARCH(("ALTO"),(G40))))</formula>
    </cfRule>
    <cfRule type="containsText" dxfId="9" priority="11" operator="containsText" text="MEDIO">
      <formula>NOT(ISERROR(SEARCH(("MEDIO"),(G40))))</formula>
    </cfRule>
    <cfRule type="containsText" dxfId="8" priority="12" operator="containsText" text="BAJO">
      <formula>NOT(ISERROR(SEARCH(("BAJO"),(G40))))</formula>
    </cfRule>
  </conditionalFormatting>
  <conditionalFormatting sqref="G50">
    <cfRule type="containsText" dxfId="7" priority="5" operator="containsText" text="MUY ALTO">
      <formula>NOT(ISERROR(SEARCH(("MUY ALTO"),(G50))))</formula>
    </cfRule>
    <cfRule type="containsText" dxfId="6" priority="6" operator="containsText" text="ALTO">
      <formula>NOT(ISERROR(SEARCH(("ALTO"),(G50))))</formula>
    </cfRule>
    <cfRule type="containsText" dxfId="5" priority="7" operator="containsText" text="MEDIO">
      <formula>NOT(ISERROR(SEARCH(("MEDIO"),(G50))))</formula>
    </cfRule>
    <cfRule type="containsText" dxfId="4" priority="8" operator="containsText" text="BAJO">
      <formula>NOT(ISERROR(SEARCH(("BAJO"),(G50))))</formula>
    </cfRule>
  </conditionalFormatting>
  <conditionalFormatting sqref="G60:G61">
    <cfRule type="containsText" dxfId="3" priority="1" operator="containsText" text="MUY ALTO">
      <formula>NOT(ISERROR(SEARCH(("MUY ALTO"),(G60))))</formula>
    </cfRule>
    <cfRule type="containsText" dxfId="2" priority="2" operator="containsText" text="ALTO">
      <formula>NOT(ISERROR(SEARCH(("ALTO"),(G60))))</formula>
    </cfRule>
    <cfRule type="containsText" dxfId="1" priority="3" operator="containsText" text="MEDIO">
      <formula>NOT(ISERROR(SEARCH(("MEDIO"),(G60))))</formula>
    </cfRule>
    <cfRule type="containsText" dxfId="0" priority="4" operator="containsText" text="BAJO">
      <formula>NOT(ISERROR(SEARCH(("BAJO"),(G60))))</formula>
    </cfRule>
  </conditionalFormatting>
  <dataValidations count="20">
    <dataValidation type="list" allowBlank="1" showErrorMessage="1" sqref="C46" xr:uid="{4A1CA2F6-4206-4841-8792-F44D175185B6}">
      <formula1>"No tiene/Usa baño portátil,Desemboca en un río,acequia,acequia o canal,Utiliza pozo ciego o negro,Utiliza pozo séptico/tanque séptico,Desemboca en una red pública de desagüe"</formula1>
    </dataValidation>
    <dataValidation type="list" allowBlank="1" showErrorMessage="1" sqref="C49" xr:uid="{3B304331-FCB5-421E-8992-C9C49ED6098D}">
      <formula1>"No cuenta con tachos y/o contenedores,Insuficiente cant. de tachos y/o contenedores,Insuficiente cant. de tachos diferenciados por residuos,Suficiente cant. de tachos diferenciados por residuos,Suficiente tachos y contenedores diferenciados por ambientes"</formula1>
    </dataValidation>
    <dataValidation type="list" allowBlank="1" showErrorMessage="1" sqref="C47" xr:uid="{37B94E78-B63F-4881-A6FF-9A634C1F6729}">
      <formula1>"La arrojan a cualquier lugar,La arrojan al rio o acequia,Otros (Se deposita en un pozo / La entierran/ La queman,botadero,etc.),La arrojan al camión o triciclo municipal,Recolección diaria o semanal"</formula1>
    </dataValidation>
    <dataValidation type="list" allowBlank="1" showErrorMessage="1" sqref="C40" xr:uid="{F07DA150-9A44-4874-AF49-1562504010F4}">
      <formula1>"No cuenta con presupuesto,Presupuesto cubre el 30% de necesidades,Presupuesto cubre el 50% de necesidades,Presupuesto cubre el 80% de necesidades,Presupuesto cubre el 99% de necesidades"</formula1>
    </dataValidation>
    <dataValidation type="list" allowBlank="1" showErrorMessage="1" sqref="C38" xr:uid="{2833F53D-9D0E-4DF0-8CB6-05301108E30B}">
      <formula1>"No cuenta con desagüe,Cuenta con desague sin mantenimiento,Cuenta con desague artesanal,Cuenta con desague insuficientes,Cuenta con desagües operativos"</formula1>
    </dataValidation>
    <dataValidation type="list" allowBlank="1" showErrorMessage="1" sqref="C41" xr:uid="{0070062F-ECBA-42EF-835C-498A16C4EDB4}">
      <formula1>"Loc. Escolar no Implementado con dispositivo de seguridad,Implementado al 25%,Implementado al 55%,Implementado al 85%,Loc. Escolar Implementado con dispositivo de seguridad"</formula1>
    </dataValidation>
    <dataValidation type="list" allowBlank="1" showErrorMessage="1" sqref="C36" xr:uid="{DF3A1AE6-B726-439B-A0B9-4FC1E8CB43B9}">
      <formula1>"Otros (Río,acequia,manantial,etc.),Pozo,Camión cisterna u otro similar,Pilón de uso público,Red pública"</formula1>
    </dataValidation>
    <dataValidation type="list" allowBlank="1" showErrorMessage="1" sqref="C37" xr:uid="{FCF7616B-6C57-4865-8B77-770B20638C52}">
      <formula1>"Local Esc. no cuenta con energía eléctrica,Panel Solar o Energía eólica,Generador o motor del local educativo,Generador o motor del Municipio o de la comunidad,Red pública"</formula1>
    </dataValidation>
    <dataValidation type="list" allowBlank="1" showErrorMessage="1" sqref="C39" xr:uid="{F515A5B3-5A42-4977-8B85-FB0CEA0B89FE}">
      <formula1>"No cuenta con cobertura,Hay cobertura pero no cuenta con dispositivos de internet,Hay cobertura y cuenta con dispositivos con señal mala,Hay cobertura y cuenta con dispositivos con señal moderada,Hay cobertura y acceso con señal buena"</formula1>
    </dataValidation>
    <dataValidation type="list" allowBlank="1" showErrorMessage="1" sqref="C25" xr:uid="{7EC30C2D-C450-48C3-83DD-32C1E40986BE}">
      <formula1>"Tierra y otros,Madera (entablado),Parquet o madera pulida/Vinílico,pisopak o similar,Cemento,Loseta,Cerámico o similar"</formula1>
    </dataValidation>
    <dataValidation type="list" allowBlank="1" showErrorMessage="1" sqref="C28" xr:uid="{8673D794-A15B-414C-B644-713C216F3123}">
      <formula1>"No implementado,Implementado al 25%,Implementado al 55%,Implementado al 85%,Implementado al 100%"</formula1>
    </dataValidation>
    <dataValidation type="list" allowBlank="1" showErrorMessage="1" sqref="C26" xr:uid="{DAE06AD5-E2F2-4F44-ACF3-A00F8117F6A9}">
      <formula1>"No cuenta con servicio eléctrico,Inoperativo,Operativo sin puesta a tierra,Operativamente parcial con puesta a tierra,Operativamente completo"</formula1>
    </dataValidation>
    <dataValidation type="list" allowBlank="1" showErrorMessage="1" sqref="C29" xr:uid="{4B2B8CCE-7091-49EB-9008-DE1A09464CAA}">
      <formula1>"No tiene certificado,Se ha solicitado inspección,Se realizó inspección,Certificado en proceso,Si tiene certificado"</formula1>
    </dataValidation>
    <dataValidation type="list" allowBlank="1" showErrorMessage="1" sqref="C23" xr:uid="{0C2094BD-4615-40FC-95B1-2EC508A46833}">
      <formula1>"Otro (Estera,cartón o plástico,etc),Madera,Adobe,tapial,quincha,piedra con barro cal/cemento,Ethernit o fibra de concreto,Ladrillo o concreto"</formula1>
    </dataValidation>
    <dataValidation type="list" allowBlank="1" showErrorMessage="1" sqref="C22" xr:uid="{3071C8A2-B60E-47B9-AAC4-F2CE7FDECB29}">
      <formula1>"Mayores a 35 años,De 26 a 35 años,De 16 a 25 años,De 6 a 15 años,Menor o igual a 5 años"</formula1>
    </dataValidation>
    <dataValidation type="list" allowBlank="1" showErrorMessage="1" sqref="C24" xr:uid="{D8772165-FB6A-4F41-9CBC-9CA51F0A7CC8}">
      <formula1>"Otros (Estera/cartón/plástico,paja,hoja de palmera,etc.),Caña con barro,Lata o latón,Madera y Calamina,Fibra de cemento y teja,Concreto armado"</formula1>
    </dataValidation>
    <dataValidation type="list" allowBlank="1" showErrorMessage="1" sqref="C9" xr:uid="{472B2A8B-F7BE-491E-A551-6300379B8A47}">
      <formula1>"No cuenta,En proceso de elaboración,Cuenta con plan sin vigencia,Cuenta con plan culminado sin RD de aprobación,Cuenta con plan aprobado con RD"</formula1>
    </dataValidation>
    <dataValidation type="list" allowBlank="1" showInputMessage="1" showErrorMessage="1" prompt="Desplace y seleccione una de las alternativas establecidas" sqref="C6:C8 C12:C13 C18:C21 C27 C48" xr:uid="{AA3917E7-80B2-464C-8F90-D352435B1905}">
      <formula1>"0 a 20 %,21 a 40 %,41 a 60 %,61 a 80 %,81 a 99 %"</formula1>
    </dataValidation>
    <dataValidation type="list" allowBlank="1" showErrorMessage="1" sqref="C10" xr:uid="{4E8AF203-DE0F-44CB-B574-1868F9314C4D}">
      <formula1>"No cuenta con CGCO,El CGCO está en proceso de conformación,Cuenta con CGCO sin RD de conformación,Cuenta con CGCO instalado con acta,Cuenta con CGCO con RD de conformación"</formula1>
    </dataValidation>
    <dataValidation type="list" allowBlank="1" showErrorMessage="1" sqref="C11" xr:uid="{C6485BD6-D576-4D6C-9313-326A71B09CC3}">
      <formula1>"No cuenta con BEAGRD,La BEAGRD está en proceso de conformación,Cuenta con BEAGRD sin RD de conformación,Cuenta con BEAGRD instalado con acta,Cuenta con BEAGRD con RD de conformación"</formula1>
    </dataValidation>
  </dataValidations>
  <pageMargins left="0.7" right="0.7" top="0.75" bottom="0.75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FICHA ISIE - 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</dc:creator>
  <cp:lastModifiedBy>HP spectre i7</cp:lastModifiedBy>
  <cp:lastPrinted>2024-07-30T21:39:46Z</cp:lastPrinted>
  <dcterms:created xsi:type="dcterms:W3CDTF">2024-07-21T21:04:24Z</dcterms:created>
  <dcterms:modified xsi:type="dcterms:W3CDTF">2025-06-24T22:06:19Z</dcterms:modified>
</cp:coreProperties>
</file>